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05" windowWidth="15195" windowHeight="7935" tabRatio="778"/>
  </bookViews>
  <sheets>
    <sheet name="Прогноз 2014 " sheetId="1" r:id="rId1"/>
    <sheet name="Приложение 2" sheetId="2" r:id="rId2"/>
    <sheet name="Прил 3 (расчет ИФО) (2)" sheetId="9" r:id="rId3"/>
    <sheet name="Прил 5 Прогноз по поселениям" sheetId="8" r:id="rId4"/>
    <sheet name="Прил 6 Инвестпроекты" sheetId="12" r:id="rId5"/>
  </sheets>
  <definedNames>
    <definedName name="_xlnm.Print_Titles" localSheetId="2">'Прил 3 (расчет ИФО) (2)'!$5:$7</definedName>
    <definedName name="_xlnm.Print_Titles" localSheetId="3">'Прил 5 Прогноз по поселениям'!$6:$7</definedName>
    <definedName name="_xlnm.Print_Titles" localSheetId="1">'Приложение 2'!$A:$A,'Приложение 2'!$4:$7</definedName>
    <definedName name="_xlnm.Print_Titles" localSheetId="0">'Прогноз 2014 '!$6:$8</definedName>
    <definedName name="_xlnm.Print_Area" localSheetId="2">'Прил 3 (расчет ИФО) (2)'!$A$1:$T$231</definedName>
    <definedName name="_xlnm.Print_Area" localSheetId="3">'Прил 5 Прогноз по поселениям'!$A$1:$AA$27</definedName>
    <definedName name="_xlnm.Print_Area" localSheetId="4">'Прил 6 Инвестпроекты'!$A$1:$N$87</definedName>
    <definedName name="_xlnm.Print_Area" localSheetId="1">'Приложение 2'!$A$1:$AK$69</definedName>
    <definedName name="_xlnm.Print_Area" localSheetId="0">'Прогноз 2014 '!$A$1:$I$144</definedName>
  </definedNames>
  <calcPr calcId="125725"/>
</workbook>
</file>

<file path=xl/calcChain.xml><?xml version="1.0" encoding="utf-8"?>
<calcChain xmlns="http://schemas.openxmlformats.org/spreadsheetml/2006/main">
  <c r="AA25" i="8"/>
  <c r="Z25"/>
  <c r="W25"/>
  <c r="M8" i="2"/>
  <c r="P10"/>
  <c r="Q10"/>
  <c r="R10"/>
  <c r="S10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B54"/>
  <c r="E48" i="1"/>
  <c r="F48"/>
  <c r="G48"/>
  <c r="H48"/>
  <c r="I48"/>
  <c r="D48"/>
  <c r="M57" i="12"/>
  <c r="M62" s="1"/>
  <c r="M63"/>
  <c r="M68" s="1"/>
  <c r="M45"/>
  <c r="M50" s="1"/>
  <c r="M34"/>
  <c r="M39"/>
  <c r="M51"/>
  <c r="M56"/>
  <c r="M69"/>
  <c r="M74" s="1"/>
  <c r="M81"/>
  <c r="M86"/>
  <c r="M75"/>
  <c r="M80" s="1"/>
  <c r="N57"/>
  <c r="N62" s="1"/>
  <c r="N63"/>
  <c r="N68" s="1"/>
  <c r="N45"/>
  <c r="N50" s="1"/>
  <c r="N51"/>
  <c r="N56" s="1"/>
  <c r="N24"/>
  <c r="N29"/>
  <c r="N34"/>
  <c r="N69"/>
  <c r="N74" s="1"/>
  <c r="N81"/>
  <c r="N86" s="1"/>
  <c r="N75"/>
  <c r="N80" s="1"/>
  <c r="N7"/>
  <c r="H57"/>
  <c r="H62" s="1"/>
  <c r="H45"/>
  <c r="H50"/>
  <c r="H7"/>
  <c r="H17" s="1"/>
  <c r="H34"/>
  <c r="H39"/>
  <c r="H44" s="1"/>
  <c r="H63"/>
  <c r="H68" s="1"/>
  <c r="H69"/>
  <c r="H74" s="1"/>
  <c r="H75"/>
  <c r="H80" s="1"/>
  <c r="H51"/>
  <c r="H56" s="1"/>
  <c r="H81"/>
  <c r="H86" s="1"/>
  <c r="H87"/>
  <c r="G57"/>
  <c r="G62" s="1"/>
  <c r="G45"/>
  <c r="G50"/>
  <c r="G51"/>
  <c r="G56" s="1"/>
  <c r="G63"/>
  <c r="G68"/>
  <c r="G69"/>
  <c r="G74" s="1"/>
  <c r="G75"/>
  <c r="G80"/>
  <c r="G86"/>
  <c r="I75"/>
  <c r="I80"/>
  <c r="J75"/>
  <c r="J80" s="1"/>
  <c r="K75"/>
  <c r="K80"/>
  <c r="L75"/>
  <c r="L80" s="1"/>
  <c r="I69"/>
  <c r="I74"/>
  <c r="J69"/>
  <c r="J74" s="1"/>
  <c r="K69"/>
  <c r="K74"/>
  <c r="L69"/>
  <c r="L74" s="1"/>
  <c r="I63"/>
  <c r="I68"/>
  <c r="J63"/>
  <c r="J68" s="1"/>
  <c r="K63"/>
  <c r="K68"/>
  <c r="L63"/>
  <c r="L68" s="1"/>
  <c r="I57"/>
  <c r="I62"/>
  <c r="J57"/>
  <c r="J62" s="1"/>
  <c r="K57"/>
  <c r="K62"/>
  <c r="L57"/>
  <c r="L62" s="1"/>
  <c r="I51"/>
  <c r="I56"/>
  <c r="J51"/>
  <c r="J56" s="1"/>
  <c r="K51"/>
  <c r="K56"/>
  <c r="L51"/>
  <c r="L56" s="1"/>
  <c r="K45"/>
  <c r="K50"/>
  <c r="L45"/>
  <c r="L50" s="1"/>
  <c r="I45"/>
  <c r="I50"/>
  <c r="J45"/>
  <c r="J50" s="1"/>
  <c r="I81"/>
  <c r="J81"/>
  <c r="K81"/>
  <c r="L81"/>
  <c r="G81"/>
  <c r="I39"/>
  <c r="J39"/>
  <c r="K39"/>
  <c r="L39"/>
  <c r="N39"/>
  <c r="G39"/>
  <c r="H24"/>
  <c r="H29"/>
  <c r="I24"/>
  <c r="I44" s="1"/>
  <c r="I29"/>
  <c r="I34"/>
  <c r="J24"/>
  <c r="J44" s="1"/>
  <c r="J29"/>
  <c r="J34"/>
  <c r="K24"/>
  <c r="K44" s="1"/>
  <c r="K29"/>
  <c r="K34"/>
  <c r="L24"/>
  <c r="L44" s="1"/>
  <c r="L29"/>
  <c r="L34"/>
  <c r="M24"/>
  <c r="M44" s="1"/>
  <c r="M29"/>
  <c r="G24"/>
  <c r="G29"/>
  <c r="G34"/>
  <c r="G44" s="1"/>
  <c r="H12"/>
  <c r="I12"/>
  <c r="J12"/>
  <c r="K12"/>
  <c r="L12"/>
  <c r="M12"/>
  <c r="N12"/>
  <c r="G12"/>
  <c r="I7"/>
  <c r="I17" s="1"/>
  <c r="J7"/>
  <c r="J17" s="1"/>
  <c r="K7"/>
  <c r="K17" s="1"/>
  <c r="L7"/>
  <c r="L17" s="1"/>
  <c r="M7"/>
  <c r="M17" s="1"/>
  <c r="G7"/>
  <c r="G17" s="1"/>
  <c r="H18"/>
  <c r="I18"/>
  <c r="J18"/>
  <c r="K18"/>
  <c r="L18"/>
  <c r="M18"/>
  <c r="N18"/>
  <c r="N23" s="1"/>
  <c r="G18"/>
  <c r="H23"/>
  <c r="I23"/>
  <c r="J23"/>
  <c r="K23"/>
  <c r="L23"/>
  <c r="M23"/>
  <c r="G23"/>
  <c r="E10" i="1"/>
  <c r="F10"/>
  <c r="G10"/>
  <c r="H10"/>
  <c r="I10"/>
  <c r="N17" i="2"/>
  <c r="N27"/>
  <c r="N30"/>
  <c r="N14" s="1"/>
  <c r="O17"/>
  <c r="O27"/>
  <c r="O30"/>
  <c r="O14" s="1"/>
  <c r="P17"/>
  <c r="P27"/>
  <c r="P30"/>
  <c r="P14" s="1"/>
  <c r="P8" s="1"/>
  <c r="Q17"/>
  <c r="Q27"/>
  <c r="Q30"/>
  <c r="R17"/>
  <c r="R27"/>
  <c r="R30"/>
  <c r="S17"/>
  <c r="S27"/>
  <c r="S30"/>
  <c r="S14" s="1"/>
  <c r="T17"/>
  <c r="T27"/>
  <c r="T30"/>
  <c r="T14" s="1"/>
  <c r="U17"/>
  <c r="U27"/>
  <c r="U30"/>
  <c r="U14" s="1"/>
  <c r="U8" s="1"/>
  <c r="V17"/>
  <c r="V27"/>
  <c r="V30"/>
  <c r="V14" s="1"/>
  <c r="W17"/>
  <c r="W27"/>
  <c r="W30"/>
  <c r="W14" s="1"/>
  <c r="X17"/>
  <c r="X27"/>
  <c r="X30"/>
  <c r="X14" s="1"/>
  <c r="Y17"/>
  <c r="Y27"/>
  <c r="Y30"/>
  <c r="Y14" s="1"/>
  <c r="Y8" s="1"/>
  <c r="Z17"/>
  <c r="Z27"/>
  <c r="Z30"/>
  <c r="Z14" s="1"/>
  <c r="AA17"/>
  <c r="AA27"/>
  <c r="AA30"/>
  <c r="AA14" s="1"/>
  <c r="AA8" s="1"/>
  <c r="AB17"/>
  <c r="AB27"/>
  <c r="AB30"/>
  <c r="AB14" s="1"/>
  <c r="AC17"/>
  <c r="AC27"/>
  <c r="AC30"/>
  <c r="AC14" s="1"/>
  <c r="AD17"/>
  <c r="AD27"/>
  <c r="AD30"/>
  <c r="AD14" s="1"/>
  <c r="AE17"/>
  <c r="AE27"/>
  <c r="AE30"/>
  <c r="AE14" s="1"/>
  <c r="AE8" s="1"/>
  <c r="AF17"/>
  <c r="AF27"/>
  <c r="AF30"/>
  <c r="AF14" s="1"/>
  <c r="AG17"/>
  <c r="AG27"/>
  <c r="AG30"/>
  <c r="AG14" s="1"/>
  <c r="AH17"/>
  <c r="AH27"/>
  <c r="AH30"/>
  <c r="AH14" s="1"/>
  <c r="AI17"/>
  <c r="AI27"/>
  <c r="AI30"/>
  <c r="AI14" s="1"/>
  <c r="AI8" s="1"/>
  <c r="AJ17"/>
  <c r="AJ27"/>
  <c r="AJ30"/>
  <c r="AJ14" s="1"/>
  <c r="AK17"/>
  <c r="AK27"/>
  <c r="AK30"/>
  <c r="AK14" s="1"/>
  <c r="C17"/>
  <c r="C27"/>
  <c r="C30"/>
  <c r="C14" s="1"/>
  <c r="D17"/>
  <c r="D27"/>
  <c r="D30"/>
  <c r="D14" s="1"/>
  <c r="E17"/>
  <c r="E27"/>
  <c r="E30"/>
  <c r="F17"/>
  <c r="F27"/>
  <c r="F30"/>
  <c r="G17"/>
  <c r="G27"/>
  <c r="G30"/>
  <c r="G14" s="1"/>
  <c r="G8" s="1"/>
  <c r="H17"/>
  <c r="H27"/>
  <c r="H30"/>
  <c r="H14" s="1"/>
  <c r="I17"/>
  <c r="I27"/>
  <c r="I30"/>
  <c r="I14" s="1"/>
  <c r="J17"/>
  <c r="J27"/>
  <c r="J30"/>
  <c r="J14" s="1"/>
  <c r="K17"/>
  <c r="K27"/>
  <c r="K30"/>
  <c r="L17"/>
  <c r="L27"/>
  <c r="L30"/>
  <c r="M17"/>
  <c r="M69" s="1"/>
  <c r="M27"/>
  <c r="M30"/>
  <c r="M14" s="1"/>
  <c r="B17"/>
  <c r="B27"/>
  <c r="B30"/>
  <c r="B14" s="1"/>
  <c r="F53" i="9"/>
  <c r="M53" s="1"/>
  <c r="D10" i="1"/>
  <c r="C37" i="2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B37"/>
  <c r="AD10"/>
  <c r="AD69" s="1"/>
  <c r="AD33"/>
  <c r="AD40"/>
  <c r="AD44"/>
  <c r="AD49"/>
  <c r="AE10"/>
  <c r="AE33"/>
  <c r="AE40"/>
  <c r="AE44"/>
  <c r="AE49"/>
  <c r="AF10"/>
  <c r="AF33"/>
  <c r="AF40"/>
  <c r="AF44"/>
  <c r="AF49"/>
  <c r="AG10"/>
  <c r="AG8" s="1"/>
  <c r="AG33"/>
  <c r="AG40"/>
  <c r="AG44"/>
  <c r="AG49"/>
  <c r="AH10"/>
  <c r="AH8" s="1"/>
  <c r="AH33"/>
  <c r="AH40"/>
  <c r="AH44"/>
  <c r="AH49"/>
  <c r="AI10"/>
  <c r="AI33"/>
  <c r="AI40"/>
  <c r="AI44"/>
  <c r="AI49"/>
  <c r="AJ10"/>
  <c r="AJ33"/>
  <c r="AJ40"/>
  <c r="AJ44"/>
  <c r="AJ49"/>
  <c r="AK10"/>
  <c r="AK8" s="1"/>
  <c r="AK33"/>
  <c r="AK40"/>
  <c r="AK44"/>
  <c r="AK49"/>
  <c r="T10"/>
  <c r="T69" s="1"/>
  <c r="T33"/>
  <c r="T40"/>
  <c r="T44"/>
  <c r="T49"/>
  <c r="U10"/>
  <c r="U33"/>
  <c r="U40"/>
  <c r="U44"/>
  <c r="U49"/>
  <c r="V10"/>
  <c r="V33"/>
  <c r="V40"/>
  <c r="V44"/>
  <c r="V49"/>
  <c r="W10"/>
  <c r="W8" s="1"/>
  <c r="W33"/>
  <c r="W40"/>
  <c r="W44"/>
  <c r="W49"/>
  <c r="X10"/>
  <c r="X69" s="1"/>
  <c r="X33"/>
  <c r="X40"/>
  <c r="X44"/>
  <c r="X49"/>
  <c r="Y10"/>
  <c r="Y33"/>
  <c r="Y40"/>
  <c r="Y44"/>
  <c r="Y49"/>
  <c r="Z10"/>
  <c r="Z33"/>
  <c r="Z40"/>
  <c r="Z44"/>
  <c r="Z49"/>
  <c r="AA10"/>
  <c r="AA69" s="1"/>
  <c r="AA33"/>
  <c r="AA40"/>
  <c r="AA44"/>
  <c r="AA49"/>
  <c r="AB10"/>
  <c r="AB33"/>
  <c r="AB40"/>
  <c r="AB44"/>
  <c r="AB49"/>
  <c r="AC10"/>
  <c r="AC8" s="1"/>
  <c r="AC33"/>
  <c r="AC40"/>
  <c r="AC44"/>
  <c r="AC49"/>
  <c r="D10"/>
  <c r="E10"/>
  <c r="F10"/>
  <c r="G10"/>
  <c r="J10"/>
  <c r="K10"/>
  <c r="L10"/>
  <c r="M10"/>
  <c r="N33"/>
  <c r="O33"/>
  <c r="P33"/>
  <c r="Q33"/>
  <c r="R33"/>
  <c r="S33"/>
  <c r="J49"/>
  <c r="K49"/>
  <c r="L49"/>
  <c r="M49"/>
  <c r="N49"/>
  <c r="O49"/>
  <c r="P49"/>
  <c r="Q49"/>
  <c r="R49"/>
  <c r="S49"/>
  <c r="D49"/>
  <c r="E49"/>
  <c r="F49"/>
  <c r="G49"/>
  <c r="H49"/>
  <c r="I49"/>
  <c r="D44"/>
  <c r="E44"/>
  <c r="F44"/>
  <c r="G44"/>
  <c r="H44"/>
  <c r="I44"/>
  <c r="J44"/>
  <c r="K44"/>
  <c r="L44"/>
  <c r="M44"/>
  <c r="N44"/>
  <c r="O44"/>
  <c r="P44"/>
  <c r="Q44"/>
  <c r="R44"/>
  <c r="S44"/>
  <c r="D40"/>
  <c r="E40"/>
  <c r="F40"/>
  <c r="G40"/>
  <c r="H40"/>
  <c r="I40"/>
  <c r="J40"/>
  <c r="K40"/>
  <c r="L40"/>
  <c r="M40"/>
  <c r="N40"/>
  <c r="O40"/>
  <c r="P40"/>
  <c r="Q40"/>
  <c r="R40"/>
  <c r="S40"/>
  <c r="D33"/>
  <c r="E33"/>
  <c r="F33"/>
  <c r="G33"/>
  <c r="H33"/>
  <c r="I33"/>
  <c r="J33"/>
  <c r="K33"/>
  <c r="L33"/>
  <c r="M33"/>
  <c r="N10"/>
  <c r="O10"/>
  <c r="O69" s="1"/>
  <c r="P69"/>
  <c r="I10"/>
  <c r="I69" s="1"/>
  <c r="H10"/>
  <c r="J69"/>
  <c r="C10"/>
  <c r="C33"/>
  <c r="C40"/>
  <c r="C44"/>
  <c r="C49"/>
  <c r="B10"/>
  <c r="B33"/>
  <c r="B40"/>
  <c r="B44"/>
  <c r="B49"/>
  <c r="V25" i="8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O62" i="9"/>
  <c r="O63"/>
  <c r="O65"/>
  <c r="O66"/>
  <c r="T66" s="1"/>
  <c r="O67"/>
  <c r="N62"/>
  <c r="N63"/>
  <c r="N65"/>
  <c r="T65" s="1"/>
  <c r="N66"/>
  <c r="S66" s="1"/>
  <c r="N67"/>
  <c r="N68"/>
  <c r="M62"/>
  <c r="M68" s="1"/>
  <c r="M63"/>
  <c r="M65"/>
  <c r="R65" s="1"/>
  <c r="M66"/>
  <c r="M67"/>
  <c r="L62"/>
  <c r="L63"/>
  <c r="L65"/>
  <c r="L66"/>
  <c r="Q66" s="1"/>
  <c r="L67"/>
  <c r="K62"/>
  <c r="K63"/>
  <c r="K65"/>
  <c r="P65" s="1"/>
  <c r="K66"/>
  <c r="K67"/>
  <c r="J62"/>
  <c r="J63"/>
  <c r="P63" s="1"/>
  <c r="J65"/>
  <c r="J66"/>
  <c r="J67"/>
  <c r="J68"/>
  <c r="P66"/>
  <c r="S65"/>
  <c r="Q65"/>
  <c r="T62"/>
  <c r="S62"/>
  <c r="Q62"/>
  <c r="H58"/>
  <c r="O58" s="1"/>
  <c r="O60" s="1"/>
  <c r="G58"/>
  <c r="N58" s="1"/>
  <c r="F58"/>
  <c r="M58" s="1"/>
  <c r="E58"/>
  <c r="L58" s="1"/>
  <c r="L60" s="1"/>
  <c r="D58"/>
  <c r="K58" s="1"/>
  <c r="C58"/>
  <c r="J58" s="1"/>
  <c r="J60" s="1"/>
  <c r="H11"/>
  <c r="O11" s="1"/>
  <c r="O15"/>
  <c r="H18"/>
  <c r="O18" s="1"/>
  <c r="H23"/>
  <c r="O23"/>
  <c r="H32"/>
  <c r="O32" s="1"/>
  <c r="H42"/>
  <c r="O42"/>
  <c r="H45"/>
  <c r="O45" s="1"/>
  <c r="H50"/>
  <c r="O50" s="1"/>
  <c r="O55" s="1"/>
  <c r="T55" s="1"/>
  <c r="H53"/>
  <c r="O53" s="1"/>
  <c r="G11"/>
  <c r="N11" s="1"/>
  <c r="N15"/>
  <c r="G18"/>
  <c r="N18" s="1"/>
  <c r="S18" s="1"/>
  <c r="G23"/>
  <c r="N23"/>
  <c r="G32"/>
  <c r="N32" s="1"/>
  <c r="S32" s="1"/>
  <c r="G42"/>
  <c r="N42"/>
  <c r="G45"/>
  <c r="N45" s="1"/>
  <c r="G50"/>
  <c r="N50" s="1"/>
  <c r="N55" s="1"/>
  <c r="S55" s="1"/>
  <c r="G53"/>
  <c r="N53" s="1"/>
  <c r="S53" s="1"/>
  <c r="F11"/>
  <c r="M11"/>
  <c r="M15" s="1"/>
  <c r="F18"/>
  <c r="M18" s="1"/>
  <c r="R18" s="1"/>
  <c r="F23"/>
  <c r="M23" s="1"/>
  <c r="F32"/>
  <c r="M32" s="1"/>
  <c r="F42"/>
  <c r="M42" s="1"/>
  <c r="F45"/>
  <c r="M45" s="1"/>
  <c r="S45" s="1"/>
  <c r="F50"/>
  <c r="M50" s="1"/>
  <c r="M55"/>
  <c r="E11"/>
  <c r="L11"/>
  <c r="E18"/>
  <c r="L18" s="1"/>
  <c r="E23"/>
  <c r="L23" s="1"/>
  <c r="Q23" s="1"/>
  <c r="E32"/>
  <c r="L32" s="1"/>
  <c r="Q32" s="1"/>
  <c r="E42"/>
  <c r="L42" s="1"/>
  <c r="E45"/>
  <c r="L45" s="1"/>
  <c r="E50"/>
  <c r="L50" s="1"/>
  <c r="E53"/>
  <c r="L53"/>
  <c r="D11"/>
  <c r="K11" s="1"/>
  <c r="K15" s="1"/>
  <c r="D18"/>
  <c r="K18"/>
  <c r="D23"/>
  <c r="K23" s="1"/>
  <c r="D32"/>
  <c r="K32"/>
  <c r="D42"/>
  <c r="K42" s="1"/>
  <c r="D45"/>
  <c r="K45"/>
  <c r="Q45" s="1"/>
  <c r="D50"/>
  <c r="K50" s="1"/>
  <c r="D53"/>
  <c r="K53"/>
  <c r="P53" s="1"/>
  <c r="C11"/>
  <c r="J11" s="1"/>
  <c r="J15" s="1"/>
  <c r="C18"/>
  <c r="J18"/>
  <c r="C23"/>
  <c r="J23" s="1"/>
  <c r="C32"/>
  <c r="J32" s="1"/>
  <c r="C42"/>
  <c r="J42" s="1"/>
  <c r="P42" s="1"/>
  <c r="C45"/>
  <c r="J45" s="1"/>
  <c r="C50"/>
  <c r="J50"/>
  <c r="J55" s="1"/>
  <c r="C53"/>
  <c r="J53" s="1"/>
  <c r="R53"/>
  <c r="T50"/>
  <c r="Q42"/>
  <c r="S23"/>
  <c r="P18"/>
  <c r="T11"/>
  <c r="T15" s="1"/>
  <c r="C10" i="1"/>
  <c r="T60" i="9" l="1"/>
  <c r="Q60"/>
  <c r="N60"/>
  <c r="S58"/>
  <c r="K14" i="2"/>
  <c r="K8" s="1"/>
  <c r="K69"/>
  <c r="R69"/>
  <c r="R14"/>
  <c r="R8" s="1"/>
  <c r="K68" i="9"/>
  <c r="P68" s="1"/>
  <c r="P62"/>
  <c r="N8" i="2"/>
  <c r="N69"/>
  <c r="V8"/>
  <c r="V69"/>
  <c r="AJ8"/>
  <c r="AJ69"/>
  <c r="AF8"/>
  <c r="AF69"/>
  <c r="E14"/>
  <c r="E8" s="1"/>
  <c r="E69"/>
  <c r="L47" i="9"/>
  <c r="P11"/>
  <c r="P15" s="1"/>
  <c r="R23"/>
  <c r="P32"/>
  <c r="T53"/>
  <c r="O68"/>
  <c r="T68" s="1"/>
  <c r="D69" i="2"/>
  <c r="L8"/>
  <c r="M87" i="12"/>
  <c r="T8" i="2"/>
  <c r="R32" i="9"/>
  <c r="P50"/>
  <c r="K55"/>
  <c r="P55" s="1"/>
  <c r="R11"/>
  <c r="R15" s="1"/>
  <c r="P23"/>
  <c r="Q53"/>
  <c r="Q18"/>
  <c r="R50"/>
  <c r="S11"/>
  <c r="S15" s="1"/>
  <c r="T45"/>
  <c r="T23"/>
  <c r="B8" i="2"/>
  <c r="H8"/>
  <c r="J8"/>
  <c r="D8"/>
  <c r="Z69"/>
  <c r="G69"/>
  <c r="N17" i="12"/>
  <c r="N87" s="1"/>
  <c r="S69" i="2"/>
  <c r="AD8"/>
  <c r="O56" i="9"/>
  <c r="Q8" i="2"/>
  <c r="I8"/>
  <c r="L69"/>
  <c r="L14"/>
  <c r="Q50" i="9"/>
  <c r="L55"/>
  <c r="AB8" i="2"/>
  <c r="AB69"/>
  <c r="Q11" i="9"/>
  <c r="Q15" s="1"/>
  <c r="L15"/>
  <c r="L56" s="1"/>
  <c r="K60"/>
  <c r="P60" s="1"/>
  <c r="P58"/>
  <c r="M60"/>
  <c r="R60" s="1"/>
  <c r="R58"/>
  <c r="C8" i="2"/>
  <c r="C69"/>
  <c r="F69"/>
  <c r="F14"/>
  <c r="F8" s="1"/>
  <c r="Q14"/>
  <c r="Q69"/>
  <c r="J47" i="9"/>
  <c r="J56" s="1"/>
  <c r="P45"/>
  <c r="T32"/>
  <c r="S50"/>
  <c r="K47"/>
  <c r="P47" s="1"/>
  <c r="N47"/>
  <c r="O47"/>
  <c r="S68"/>
  <c r="AH69" i="2"/>
  <c r="N44" i="12"/>
  <c r="T18" i="9"/>
  <c r="R45"/>
  <c r="R42"/>
  <c r="M47"/>
  <c r="R47" s="1"/>
  <c r="Q58"/>
  <c r="T58"/>
  <c r="R66"/>
  <c r="L68"/>
  <c r="Y69" i="2"/>
  <c r="U69"/>
  <c r="AI69"/>
  <c r="AE69"/>
  <c r="G87" i="12"/>
  <c r="X8" i="2"/>
  <c r="Z8"/>
  <c r="H69"/>
  <c r="S8"/>
  <c r="O8"/>
  <c r="R62" i="9"/>
  <c r="B69" i="2"/>
  <c r="AC69"/>
  <c r="W69"/>
  <c r="AK69"/>
  <c r="AG69"/>
  <c r="Q55" i="9" l="1"/>
  <c r="R55"/>
  <c r="K56"/>
  <c r="P56" s="1"/>
  <c r="Q68"/>
  <c r="S47"/>
  <c r="R68"/>
  <c r="Q56"/>
  <c r="Q47"/>
  <c r="T47"/>
  <c r="M56"/>
  <c r="R56" s="1"/>
  <c r="S60"/>
  <c r="N56"/>
  <c r="T56"/>
  <c r="S56" l="1"/>
</calcChain>
</file>

<file path=xl/sharedStrings.xml><?xml version="1.0" encoding="utf-8"?>
<sst xmlns="http://schemas.openxmlformats.org/spreadsheetml/2006/main" count="644" uniqueCount="315">
  <si>
    <t>Среднесписочная 
численность работающих (чел.)</t>
  </si>
  <si>
    <t>Выручка от реализации
товаров  (работ, услуг), млн. руб.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</si>
  <si>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</si>
  <si>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</si>
  <si>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</si>
  <si>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</si>
  <si>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</si>
  <si>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</si>
  <si>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</si>
  <si>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</si>
  <si>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и распределение электроэнергии, газа и воды - всего (E)</t>
  </si>
  <si>
    <t>Сельское хозяйство - всего</t>
  </si>
  <si>
    <t>Торговля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</si>
  <si>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</si>
  <si>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</si>
  <si>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</si>
  <si>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</si>
  <si>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</si>
  <si>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</si>
  <si>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</si>
  <si>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</si>
  <si>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</si>
  <si>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</si>
  <si>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</si>
  <si>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</si>
  <si>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</si>
  <si>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</si>
  <si>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</si>
  <si>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</si>
  <si>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</si>
  <si>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</si>
  <si>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</si>
  <si>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</si>
  <si>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</si>
  <si>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</si>
  <si>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</si>
  <si>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</si>
  <si>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</si>
  <si>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</si>
  <si>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</si>
  <si>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</si>
  <si>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Обрабатывающие производства, всего (D)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</si>
  <si>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</si>
  <si>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</si>
  <si>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</si>
  <si>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</si>
  <si>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</si>
  <si>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 xml:space="preserve"> Добыча полезных ископаемых (Раздел С)</t>
  </si>
  <si>
    <t>Каменный уголь</t>
  </si>
  <si>
    <t>тыс. т</t>
  </si>
  <si>
    <t>тыс. м3</t>
  </si>
  <si>
    <t>т</t>
  </si>
  <si>
    <t>ИТОГО</t>
  </si>
  <si>
    <t xml:space="preserve"> Обрабатывающие производства (Раздел  D)</t>
  </si>
  <si>
    <t>Цельномолочная продукция (в пересчете на молоко) - всего</t>
  </si>
  <si>
    <t>Мука - всего</t>
  </si>
  <si>
    <t>Хлеб и хлебобулочные изделия - всего</t>
  </si>
  <si>
    <t>Пиломатериалы, включая пиломатериалы из давальческого сырья</t>
  </si>
  <si>
    <t>тыс.шт</t>
  </si>
  <si>
    <t>тыс. плотн. м3</t>
  </si>
  <si>
    <t>Газеты (экземпляров, тираж условный /в 4-х полосном исчислении формата А2/)</t>
  </si>
  <si>
    <t>млн.шт</t>
  </si>
  <si>
    <t xml:space="preserve">Производство и распределение электроэнергии, газа и воды (Раздел Е)
</t>
  </si>
  <si>
    <t>Передача электроэнергии</t>
  </si>
  <si>
    <t>Электроэнергия - всего</t>
  </si>
  <si>
    <t>тыс. Гкал</t>
  </si>
  <si>
    <t>Производство пара и горячей воды (тепловой энергии) котельными</t>
  </si>
  <si>
    <t>Котельными</t>
  </si>
  <si>
    <t>Итого по промышленному производству (сумма разделов C+D+E)</t>
  </si>
  <si>
    <t>Лесное хозяйство и предоставление услуг в этой области (02)</t>
  </si>
  <si>
    <t>Вывозка древесины - всего</t>
  </si>
  <si>
    <t>Сельское хозяйство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</si>
  <si>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</si>
  <si>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</si>
  <si>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</si>
  <si>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</si>
  <si>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</si>
  <si>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</si>
  <si>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</si>
  <si>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</si>
  <si>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</si>
  <si>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</si>
  <si>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</si>
  <si>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</si>
  <si>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</si>
  <si>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</si>
  <si>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</si>
  <si>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</si>
  <si>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</si>
  <si>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</si>
  <si>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</si>
  <si>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</si>
  <si>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</si>
  <si>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>ГВт.ч
 (млн.  Квт.ч.)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</si>
  <si>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</si>
  <si>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</si>
  <si>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</si>
  <si>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</si>
  <si>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</si>
  <si>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>Производство пищевых продуктов,включая напитки, и табака - всего</t>
  </si>
  <si>
    <t>Обработка древесины и производство изделий из дерева - всего</t>
  </si>
  <si>
    <t>Целлюлозно-бумажное производство; издательская и полиграфическая деятельность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</si>
  <si>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</si>
  <si>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</si>
  <si>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Лесное хозяйство и предоставление услуг в этой области - всего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</si>
  <si>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</si>
  <si>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</si>
  <si>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</si>
  <si>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</si>
  <si>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* Раздел  "Лесное хозяйство и предоставление услуг в этой области" включает лесозаготовки и лесоводство.</t>
  </si>
  <si>
    <t>в т.ч.по предприятиям:</t>
  </si>
  <si>
    <t>Добыча полезных 
ископаемых - всего (С)</t>
  </si>
  <si>
    <t>Приложение 1</t>
  </si>
  <si>
    <t>Приложение 2 к прогнозу</t>
  </si>
  <si>
    <t>Приложение 3 к прогнозу</t>
  </si>
  <si>
    <t>Прогноз на:</t>
  </si>
  <si>
    <t xml:space="preserve">Добыча топливно-энергетических полезных ископаемых (Подраздел СА)
</t>
  </si>
  <si>
    <t xml:space="preserve">Производство пищевых продуктов, включая напитки, и табака (Подраздел DA)
</t>
  </si>
  <si>
    <t xml:space="preserve"> Обработка древесины и производство изделий из дерева (Подраздел DD)
</t>
  </si>
  <si>
    <t xml:space="preserve">Целлюлозно-бумажное производство; издательская и полиграфическая деятельность (Подраздел DE)
</t>
  </si>
  <si>
    <t>Лесозаготовки</t>
  </si>
  <si>
    <t>Количество индивидуальных предпринимателей</t>
  </si>
  <si>
    <t>Промышленное производство (C+D+E):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</si>
  <si>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</si>
  <si>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</si>
  <si>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</si>
  <si>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</si>
  <si>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**) индекс производства продукции расчитывается по разделам видов экономической деятельности и в целом по промышленности, с/х</t>
  </si>
  <si>
    <t>Прибыль (убыток) до налогообложения, 
млн. руб.</t>
  </si>
  <si>
    <t xml:space="preserve">ВСЕГО </t>
  </si>
  <si>
    <t>Произведено продукции в натуральном выражении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</si>
  <si>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</si>
  <si>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(С+D+E):</t>
  </si>
  <si>
    <t>2012 г.</t>
  </si>
  <si>
    <t>2013 г.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</si>
  <si>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</si>
  <si>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</si>
  <si>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</si>
  <si>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</si>
  <si>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</si>
  <si>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</si>
  <si>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</si>
  <si>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</si>
  <si>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</si>
  <si>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</si>
  <si>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</si>
  <si>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</si>
  <si>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</si>
  <si>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</si>
  <si>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</si>
  <si>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в т.ч. по видам экономической деятельности в разрезе предприятий:</t>
  </si>
  <si>
    <t>Малый бизнес-всего (с учетом микропредприятий)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</si>
  <si>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</si>
  <si>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</si>
  <si>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</si>
  <si>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</si>
  <si>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</si>
  <si>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</si>
  <si>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</si>
  <si>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</si>
  <si>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</si>
  <si>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</si>
  <si>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</si>
  <si>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</si>
  <si>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</si>
  <si>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</si>
  <si>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</si>
  <si>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2014 г.</t>
  </si>
  <si>
    <t>Приложение 6 к прогнозу</t>
  </si>
  <si>
    <t>2015 г.</t>
  </si>
  <si>
    <t>2015 год</t>
  </si>
  <si>
    <t>Факт 
2012 года</t>
  </si>
  <si>
    <t>2016 год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</si>
  <si>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</si>
  <si>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</si>
  <si>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Факт 
2012 г.</t>
  </si>
  <si>
    <t>2016 г.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</si>
  <si>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</si>
  <si>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</si>
  <si>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</si>
  <si>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</si>
  <si>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</si>
  <si>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</si>
  <si>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</si>
  <si>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</si>
  <si>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</si>
  <si>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</si>
  <si>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</si>
  <si>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</si>
  <si>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</si>
  <si>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</si>
  <si>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</si>
  <si>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</si>
  <si>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</si>
  <si>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</si>
  <si>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</si>
  <si>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</si>
  <si>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</si>
  <si>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</si>
  <si>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</si>
  <si>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</si>
  <si>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</si>
  <si>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</si>
  <si>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</si>
  <si>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</si>
  <si>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</si>
  <si>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</si>
  <si>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</si>
  <si>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</si>
  <si>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</si>
  <si>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Форма прогноза 
до 2017 г.</t>
  </si>
  <si>
    <t>Факт 
2013 года</t>
  </si>
  <si>
    <t>Оценка 
2014 года</t>
  </si>
  <si>
    <t>2017 год</t>
  </si>
  <si>
    <t>Факт 
2013 г.</t>
  </si>
  <si>
    <t>Оценка 
2014 г.</t>
  </si>
  <si>
    <t>2017 г.</t>
  </si>
  <si>
    <t>Прогноз на 2015-2017 гг.</t>
  </si>
  <si>
    <r>
      <t xml:space="preserve">Всего за 2014-2017 гг., 
</t>
    </r>
    <r>
      <rPr>
        <i/>
        <sz val="12"/>
        <rFont val="Times New Roman"/>
        <family val="1"/>
        <charset val="204"/>
      </rPr>
      <t>в т.ч. по годам:</t>
    </r>
  </si>
  <si>
    <t>Оценка 2014 г.</t>
  </si>
  <si>
    <t>Отдельные показатели прогноза
 развития муниципальных образований поселенческого уровня на 2015-2017 годы*</t>
  </si>
  <si>
    <t>Прогноз предоставляется 
до 15 июля  2014 года</t>
  </si>
  <si>
    <t>1.ОАО "Востсибэнергоуголь" разрез Лужковский</t>
  </si>
  <si>
    <t>2. ООО "Востсибуголь" разрез Черемховский уч. Тагот</t>
  </si>
  <si>
    <t>3. ООО "Ольхон" разрез Головинский</t>
  </si>
  <si>
    <t>СХПК "Страна Советов"</t>
  </si>
  <si>
    <t>СХПК "Иваническ"</t>
  </si>
  <si>
    <t>ООО "Идеал Стандарт СТБ"</t>
  </si>
  <si>
    <t>ЗАО "Заречное"</t>
  </si>
  <si>
    <t>ООО "Нарены"</t>
  </si>
  <si>
    <t>ООО "Аларская МТС"</t>
  </si>
  <si>
    <t>Нельхайский СРК</t>
  </si>
  <si>
    <t>ООО "Нива"</t>
  </si>
  <si>
    <t>ОАО "Востсибэнергоуголь"</t>
  </si>
  <si>
    <t>ООО "Компания "Востсибуголь"</t>
  </si>
  <si>
    <t>ОГАУ "Аларский лесхоз"</t>
  </si>
  <si>
    <t>Районная общественно-политическая газета "Аларь"</t>
  </si>
  <si>
    <t>ООО "Кутуликская электросетевая компания"</t>
  </si>
  <si>
    <t>ООО Управляющая компания "Жилищная инициатива"</t>
  </si>
  <si>
    <t>МО "Аларь"</t>
  </si>
  <si>
    <t>МО "Аляты"</t>
  </si>
  <si>
    <t>МО "Ангарский"</t>
  </si>
  <si>
    <t>МО "Александровск"</t>
  </si>
  <si>
    <t>МО "Бахтай"</t>
  </si>
  <si>
    <t>МО "Иваническ"</t>
  </si>
  <si>
    <t>МО "Егоровск"</t>
  </si>
  <si>
    <t>МО "Забитуй"</t>
  </si>
  <si>
    <t>МО "Зоны"</t>
  </si>
  <si>
    <t>МО "Куйта"</t>
  </si>
  <si>
    <t>МО "Кутулик"</t>
  </si>
  <si>
    <t>МО "Маниловск"</t>
  </si>
  <si>
    <t>МО "Могоенок"</t>
  </si>
  <si>
    <t>МО "Табарсук"</t>
  </si>
  <si>
    <t>МО "Тыргетуй"</t>
  </si>
  <si>
    <t>МО "Нельхай"</t>
  </si>
  <si>
    <t>МО "Ныгда"</t>
  </si>
  <si>
    <t>ОГАУ "Аларский лесхоз" цех по обработке древесины</t>
  </si>
  <si>
    <t xml:space="preserve">Районная общественно-политическая газета "Аларь" </t>
  </si>
  <si>
    <t>ООО "Управляющая компания жилищная инициатива"</t>
  </si>
  <si>
    <t>1. МУП ЦРА №41</t>
  </si>
  <si>
    <t>2. Нельхайский СРК</t>
  </si>
  <si>
    <t>1. Аларская РайСББЖ</t>
  </si>
  <si>
    <t>2. МУП "Теплотехник"</t>
  </si>
  <si>
    <t>ООО "Бахтай"</t>
  </si>
  <si>
    <t>СХПК "Маяк"</t>
  </si>
  <si>
    <t>ООО "Могоенок"</t>
  </si>
  <si>
    <t>ООО "Ангара"</t>
  </si>
  <si>
    <t>ООО "Луч"</t>
  </si>
  <si>
    <t>ОГАУ "Аларский лесхоз", с 2013 года ОГАУ "Черемховский лесхоз"</t>
  </si>
  <si>
    <t>ОГАУ "Черемховский"</t>
  </si>
  <si>
    <t>Диагностика состояния экономики и предприятий муниципального образования "Аларский район"</t>
  </si>
  <si>
    <r>
      <t xml:space="preserve">Сводный перечень инвестиционных проектов, реализация которых предполагается в 2014-2017 гг. 
</t>
    </r>
    <r>
      <rPr>
        <b/>
        <u/>
        <sz val="16"/>
        <rFont val="Arial"/>
        <family val="2"/>
        <charset val="204"/>
      </rPr>
      <t>Муниципальное образование "Аларский район"</t>
    </r>
    <r>
      <rPr>
        <b/>
        <sz val="16"/>
        <rFont val="Arial"/>
        <family val="2"/>
        <charset val="204"/>
      </rPr>
      <t xml:space="preserve">
</t>
    </r>
    <r>
      <rPr>
        <sz val="16"/>
        <rFont val="Arial"/>
        <family val="2"/>
        <charset val="204"/>
      </rPr>
      <t>(наименование муниципального района, городского округа)</t>
    </r>
  </si>
  <si>
    <t>Муниципальное образование "Аляты"                             село Аляты</t>
  </si>
  <si>
    <t>Правительство Иркутской области</t>
  </si>
  <si>
    <t>ВСЕГО ПО ПОСЕЛЕНИЮ МО "Аляты"</t>
  </si>
  <si>
    <t>Муниципальное образование "Кутулик"                             поселок Кутулик</t>
  </si>
  <si>
    <t>Создание зерносушильного комплекса на базе СПК "Аларское ХПП"</t>
  </si>
  <si>
    <t>Кредиты банков, индивидуальные предприниматели</t>
  </si>
  <si>
    <t>ВСЕГО ПО ПОСЕЛЕНИЮ МО "Кутулик"</t>
  </si>
  <si>
    <t>Муниципальное образование "Ангарский                           д.Апхайта</t>
  </si>
  <si>
    <t>ВСЕГО ПО ПОСЕЛЕНИЮ МО "Ангарский"</t>
  </si>
  <si>
    <t>Муниципальное образование "Ангарский                           п.Ангарский</t>
  </si>
  <si>
    <t>Производство продукции растениеводства и животноводства КФХ Копытов А.Д.</t>
  </si>
  <si>
    <t>Производство продукции растениеводства ООО "Луч"</t>
  </si>
  <si>
    <t>Производство продукции растениеводства ООО "Ангара"</t>
  </si>
  <si>
    <t>Производство продукции растениеводства ИП Глава КФХ Хоботова Ю.В.</t>
  </si>
  <si>
    <t>Производство продукции растениеводства ИП Глава КФХ Ермаков И.С.</t>
  </si>
  <si>
    <t>Муниципальное образование "Куйта"                      с.Заречное</t>
  </si>
  <si>
    <t>Производство продукции растениеводства ЗАО "Заречное"</t>
  </si>
  <si>
    <t>ВСЕГО ПО ПОСЕЛЕНИЮ МО "Куйта"</t>
  </si>
  <si>
    <t>Муниципальное образование "Егоровск"                      д.Егоровская</t>
  </si>
  <si>
    <t>Производство продукции растениеводства ИП Глава КФХ Новопашина Т.К.</t>
  </si>
  <si>
    <t>ВСЕГО ПО ПОСЕЛЕНИЮ МО "Егоровск"</t>
  </si>
  <si>
    <t>Муниципальное образование "Могоенок"                      с.Могоенок</t>
  </si>
  <si>
    <t>Производство продукции растениеводства ИП Глава КФХ Молев П.И.</t>
  </si>
  <si>
    <t>ВСЕГО ПО ПОСЕЛЕНИЮ МО "Могоенок"</t>
  </si>
  <si>
    <t>Муниципальное образование "Забитуй"                      п.Забитуй</t>
  </si>
  <si>
    <t>ВСЕГО ПО ПОСЕЛЕНИЮ МО "Забитуй"</t>
  </si>
  <si>
    <t>Производство продукции растениеводства ИП Глава КФХ Криворучко Н.С.</t>
  </si>
  <si>
    <t>Муниципальное образование "Бахтай"                      с.Бахтай</t>
  </si>
  <si>
    <t>ВСЕГО ПО ПОСЕЛЕНИЮ МО "Бахтай"</t>
  </si>
  <si>
    <t>Муниципальное образование "Тыргетуй"                      с.Икинат</t>
  </si>
  <si>
    <t>Производство продукции растениеводства ИП Глава КФХ Халтаев А.А.</t>
  </si>
  <si>
    <t>Производство продукции растениеводства ИП Глава КФХ Мункоев В.М.</t>
  </si>
  <si>
    <t>ВСЕГО ПО ПОСЕЛЕНИЮ МО "Тыргетуй"</t>
  </si>
  <si>
    <t>Муниципальное образование "Александровск"                      с.Александровск</t>
  </si>
  <si>
    <t>ВСЕГО ПО ПОСЕЛЕНИЮ МО "Александровск"</t>
  </si>
  <si>
    <t>Создание туристической базы "Алятское озеро" ИП Котляров С.А.</t>
  </si>
  <si>
    <t>Создание туристической базы "Александровский пруд"                             ИП Котляров С.А.</t>
  </si>
  <si>
    <t>Кредиты банков, индивидуальный предприниматель</t>
  </si>
  <si>
    <t>ОАО "Аларскагропромснаб"</t>
  </si>
  <si>
    <t>КФХ района</t>
  </si>
  <si>
    <t>ООО "Ольхон" (разрез "Головинский")</t>
  </si>
  <si>
    <t>9,5</t>
  </si>
  <si>
    <t>Прогноз социально-экономического развития муниципального образования "Аларский район" на 2015-2017 гг.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</si>
</sst>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0.000"/>
    <numFmt numFmtId="166" formatCode="_-* #,##0.0_р_._-;\-* #,##0.0_р_._-;_-* &quot;-&quot;??_р_._-;_-@_-"/>
  </numFmts>
  <fonts count="53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Times New Roman"/>
      <family val="1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b/>
      <u/>
      <sz val="16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Times New Roman"/>
      <family val="1"/>
    </font>
    <font>
      <sz val="10"/>
      <name val="Arial Cyr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1" fillId="0" borderId="0" applyFont="0" applyFill="0" applyBorder="0" applyAlignment="0" applyProtection="0"/>
  </cellStyleXfs>
  <cellXfs count="393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/>
    <xf numFmtId="0" fontId="25" fillId="0" borderId="0" xfId="0" applyFont="1"/>
    <xf numFmtId="0" fontId="26" fillId="0" borderId="0" xfId="0" applyFont="1"/>
    <xf numFmtId="0" fontId="17" fillId="0" borderId="0" xfId="0" applyFont="1"/>
    <xf numFmtId="0" fontId="20" fillId="0" borderId="0" xfId="0" applyFont="1" applyBorder="1" applyAlignment="1">
      <alignment horizontal="center"/>
    </xf>
    <xf numFmtId="0" fontId="24" fillId="0" borderId="0" xfId="0" applyFont="1" applyBorder="1"/>
    <xf numFmtId="0" fontId="25" fillId="0" borderId="0" xfId="0" applyFont="1" applyFill="1"/>
    <xf numFmtId="0" fontId="28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4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0" fontId="40" fillId="0" borderId="2" xfId="0" applyFont="1" applyBorder="1"/>
    <xf numFmtId="0" fontId="12" fillId="0" borderId="0" xfId="0" applyFont="1" applyFill="1" applyAlignment="1">
      <alignment horizontal="center" vertical="center" wrapText="1"/>
    </xf>
    <xf numFmtId="0" fontId="31" fillId="0" borderId="5" xfId="0" applyFont="1" applyBorder="1" applyAlignment="1">
      <alignment horizontal="justify" vertical="center" wrapText="1"/>
    </xf>
    <xf numFmtId="0" fontId="36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/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right" vertical="center" wrapText="1"/>
    </xf>
    <xf numFmtId="0" fontId="33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7" xfId="0" applyBorder="1"/>
    <xf numFmtId="0" fontId="0" fillId="2" borderId="2" xfId="0" applyFill="1" applyBorder="1"/>
    <xf numFmtId="0" fontId="31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vertical="top" wrapText="1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20" xfId="0" applyFont="1" applyFill="1" applyBorder="1" applyAlignment="1">
      <alignment horizontal="center" vertical="center" wrapText="1"/>
    </xf>
    <xf numFmtId="0" fontId="24" fillId="0" borderId="20" xfId="0" applyFont="1" applyBorder="1"/>
    <xf numFmtId="0" fontId="24" fillId="2" borderId="20" xfId="0" applyFont="1" applyFill="1" applyBorder="1"/>
    <xf numFmtId="0" fontId="20" fillId="0" borderId="21" xfId="0" applyFont="1" applyBorder="1" applyAlignment="1">
      <alignment wrapText="1"/>
    </xf>
    <xf numFmtId="0" fontId="20" fillId="0" borderId="21" xfId="0" applyFont="1" applyBorder="1" applyAlignment="1">
      <alignment horizontal="center" vertical="center"/>
    </xf>
    <xf numFmtId="164" fontId="23" fillId="0" borderId="21" xfId="0" applyNumberFormat="1" applyFont="1" applyBorder="1" applyAlignment="1">
      <alignment horizontal="center"/>
    </xf>
    <xf numFmtId="0" fontId="20" fillId="0" borderId="21" xfId="0" applyFont="1" applyFill="1" applyBorder="1" applyAlignment="1">
      <alignment horizontal="center" vertical="center" wrapText="1"/>
    </xf>
    <xf numFmtId="0" fontId="24" fillId="0" borderId="21" xfId="0" applyFont="1" applyBorder="1"/>
    <xf numFmtId="0" fontId="24" fillId="2" borderId="21" xfId="0" applyFont="1" applyFill="1" applyBorder="1"/>
    <xf numFmtId="164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3" fillId="0" borderId="22" xfId="0" applyFont="1" applyBorder="1" applyAlignment="1">
      <alignment wrapText="1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/>
    </xf>
    <xf numFmtId="0" fontId="20" fillId="0" borderId="24" xfId="0" applyFont="1" applyFill="1" applyBorder="1" applyAlignment="1">
      <alignment horizontal="center" vertical="center" wrapText="1"/>
    </xf>
    <xf numFmtId="0" fontId="24" fillId="0" borderId="24" xfId="0" applyFont="1" applyBorder="1"/>
    <xf numFmtId="0" fontId="23" fillId="0" borderId="21" xfId="0" applyFont="1" applyBorder="1" applyAlignment="1">
      <alignment wrapText="1"/>
    </xf>
    <xf numFmtId="2" fontId="24" fillId="0" borderId="21" xfId="0" applyNumberFormat="1" applyFont="1" applyBorder="1"/>
    <xf numFmtId="164" fontId="24" fillId="0" borderId="21" xfId="0" applyNumberFormat="1" applyFont="1" applyBorder="1"/>
    <xf numFmtId="164" fontId="24" fillId="2" borderId="21" xfId="0" applyNumberFormat="1" applyFont="1" applyFill="1" applyBorder="1"/>
    <xf numFmtId="1" fontId="20" fillId="0" borderId="21" xfId="0" applyNumberFormat="1" applyFont="1" applyBorder="1" applyAlignment="1">
      <alignment horizontal="center"/>
    </xf>
    <xf numFmtId="0" fontId="23" fillId="0" borderId="21" xfId="0" applyFont="1" applyBorder="1" applyAlignment="1">
      <alignment vertical="top" wrapText="1"/>
    </xf>
    <xf numFmtId="0" fontId="23" fillId="0" borderId="21" xfId="0" applyFont="1" applyBorder="1" applyAlignment="1">
      <alignment horizontal="center"/>
    </xf>
    <xf numFmtId="165" fontId="23" fillId="0" borderId="21" xfId="0" applyNumberFormat="1" applyFont="1" applyBorder="1" applyAlignment="1">
      <alignment horizontal="center"/>
    </xf>
    <xf numFmtId="0" fontId="20" fillId="0" borderId="25" xfId="0" applyFont="1" applyBorder="1" applyAlignment="1">
      <alignment wrapText="1"/>
    </xf>
    <xf numFmtId="0" fontId="20" fillId="0" borderId="25" xfId="0" applyFont="1" applyBorder="1" applyAlignment="1">
      <alignment horizontal="center" vertical="center"/>
    </xf>
    <xf numFmtId="165" fontId="20" fillId="0" borderId="21" xfId="0" applyNumberFormat="1" applyFont="1" applyBorder="1" applyAlignment="1">
      <alignment horizontal="center"/>
    </xf>
    <xf numFmtId="0" fontId="20" fillId="0" borderId="25" xfId="0" applyFont="1" applyFill="1" applyBorder="1" applyAlignment="1">
      <alignment horizontal="center" vertical="center" wrapText="1"/>
    </xf>
    <xf numFmtId="0" fontId="24" fillId="0" borderId="25" xfId="0" applyFont="1" applyBorder="1"/>
    <xf numFmtId="0" fontId="24" fillId="2" borderId="25" xfId="0" applyFont="1" applyFill="1" applyBorder="1"/>
    <xf numFmtId="0" fontId="21" fillId="0" borderId="24" xfId="0" applyFont="1" applyBorder="1" applyAlignment="1">
      <alignment wrapText="1"/>
    </xf>
    <xf numFmtId="0" fontId="20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3" fillId="0" borderId="25" xfId="0" applyFont="1" applyBorder="1" applyAlignment="1">
      <alignment wrapText="1"/>
    </xf>
    <xf numFmtId="164" fontId="24" fillId="2" borderId="25" xfId="0" applyNumberFormat="1" applyFont="1" applyFill="1" applyBorder="1"/>
    <xf numFmtId="0" fontId="21" fillId="0" borderId="24" xfId="0" applyFont="1" applyBorder="1" applyAlignment="1">
      <alignment vertical="center" wrapText="1"/>
    </xf>
    <xf numFmtId="0" fontId="20" fillId="0" borderId="24" xfId="0" applyFont="1" applyFill="1" applyBorder="1" applyAlignment="1">
      <alignment horizontal="center"/>
    </xf>
    <xf numFmtId="2" fontId="24" fillId="0" borderId="24" xfId="0" applyNumberFormat="1" applyFont="1" applyBorder="1"/>
    <xf numFmtId="0" fontId="20" fillId="0" borderId="25" xfId="0" applyFont="1" applyBorder="1" applyAlignment="1">
      <alignment horizontal="center" vertical="center" wrapText="1"/>
    </xf>
    <xf numFmtId="164" fontId="24" fillId="0" borderId="24" xfId="0" applyNumberFormat="1" applyFont="1" applyBorder="1"/>
    <xf numFmtId="0" fontId="20" fillId="0" borderId="20" xfId="0" applyFont="1" applyBorder="1" applyAlignment="1">
      <alignment vertical="center" wrapText="1"/>
    </xf>
    <xf numFmtId="2" fontId="20" fillId="0" borderId="20" xfId="0" applyNumberFormat="1" applyFont="1" applyBorder="1"/>
    <xf numFmtId="0" fontId="20" fillId="0" borderId="20" xfId="0" applyFont="1" applyBorder="1"/>
    <xf numFmtId="0" fontId="20" fillId="2" borderId="20" xfId="0" applyFont="1" applyFill="1" applyBorder="1"/>
    <xf numFmtId="0" fontId="20" fillId="0" borderId="21" xfId="0" applyFont="1" applyFill="1" applyBorder="1" applyAlignment="1">
      <alignment vertical="center" wrapText="1"/>
    </xf>
    <xf numFmtId="164" fontId="20" fillId="0" borderId="21" xfId="0" applyNumberFormat="1" applyFont="1" applyBorder="1"/>
    <xf numFmtId="0" fontId="20" fillId="0" borderId="21" xfId="0" applyFont="1" applyBorder="1"/>
    <xf numFmtId="1" fontId="20" fillId="0" borderId="21" xfId="0" applyNumberFormat="1" applyFont="1" applyBorder="1"/>
    <xf numFmtId="0" fontId="21" fillId="0" borderId="26" xfId="0" applyFont="1" applyBorder="1" applyAlignment="1">
      <alignment wrapText="1"/>
    </xf>
    <xf numFmtId="0" fontId="20" fillId="0" borderId="27" xfId="0" applyFont="1" applyBorder="1"/>
    <xf numFmtId="0" fontId="20" fillId="0" borderId="17" xfId="0" applyFont="1" applyBorder="1" applyAlignment="1">
      <alignment vertical="center"/>
    </xf>
    <xf numFmtId="0" fontId="20" fillId="0" borderId="17" xfId="0" applyFont="1" applyBorder="1"/>
    <xf numFmtId="0" fontId="20" fillId="0" borderId="17" xfId="0" applyFont="1" applyFill="1" applyBorder="1" applyAlignment="1">
      <alignment vertical="center"/>
    </xf>
    <xf numFmtId="0" fontId="24" fillId="0" borderId="17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43" fillId="0" borderId="2" xfId="0" applyFont="1" applyBorder="1"/>
    <xf numFmtId="164" fontId="11" fillId="0" borderId="2" xfId="0" applyNumberFormat="1" applyFont="1" applyBorder="1" applyAlignment="1">
      <alignment horizontal="center" vertical="center" wrapText="1"/>
    </xf>
    <xf numFmtId="0" fontId="44" fillId="0" borderId="2" xfId="0" applyFont="1" applyBorder="1"/>
    <xf numFmtId="164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vertical="center" wrapText="1"/>
    </xf>
    <xf numFmtId="1" fontId="11" fillId="0" borderId="2" xfId="0" applyNumberFormat="1" applyFont="1" applyBorder="1" applyAlignment="1">
      <alignment horizontal="left" vertical="center" wrapText="1"/>
    </xf>
    <xf numFmtId="0" fontId="35" fillId="3" borderId="2" xfId="0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164" fontId="30" fillId="0" borderId="10" xfId="0" applyNumberFormat="1" applyFont="1" applyBorder="1" applyAlignment="1">
      <alignment vertical="center"/>
    </xf>
    <xf numFmtId="0" fontId="35" fillId="0" borderId="4" xfId="0" applyFont="1" applyFill="1" applyBorder="1" applyAlignment="1">
      <alignment horizontal="left" vertical="center" wrapText="1"/>
    </xf>
    <xf numFmtId="164" fontId="13" fillId="0" borderId="10" xfId="0" applyNumberFormat="1" applyFont="1" applyFill="1" applyBorder="1" applyAlignment="1">
      <alignment vertical="center"/>
    </xf>
    <xf numFmtId="164" fontId="30" fillId="0" borderId="10" xfId="0" applyNumberFormat="1" applyFont="1" applyFill="1" applyBorder="1" applyAlignment="1">
      <alignment vertical="center"/>
    </xf>
    <xf numFmtId="164" fontId="30" fillId="0" borderId="14" xfId="0" applyNumberFormat="1" applyFont="1" applyBorder="1" applyAlignment="1">
      <alignment vertical="center"/>
    </xf>
    <xf numFmtId="164" fontId="20" fillId="0" borderId="25" xfId="0" applyNumberFormat="1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1" fontId="20" fillId="2" borderId="20" xfId="0" applyNumberFormat="1" applyFont="1" applyFill="1" applyBorder="1"/>
    <xf numFmtId="0" fontId="30" fillId="0" borderId="3" xfId="0" applyFont="1" applyBorder="1" applyAlignment="1">
      <alignment vertical="center"/>
    </xf>
    <xf numFmtId="164" fontId="30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30" fillId="0" borderId="3" xfId="0" applyNumberFormat="1" applyFont="1" applyBorder="1" applyAlignment="1">
      <alignment horizontal="center" vertical="center"/>
    </xf>
    <xf numFmtId="164" fontId="35" fillId="3" borderId="28" xfId="0" applyNumberFormat="1" applyFont="1" applyFill="1" applyBorder="1" applyAlignment="1">
      <alignment horizontal="right" wrapText="1"/>
    </xf>
    <xf numFmtId="0" fontId="35" fillId="3" borderId="28" xfId="0" applyFont="1" applyFill="1" applyBorder="1" applyAlignment="1">
      <alignment horizontal="right" wrapText="1"/>
    </xf>
    <xf numFmtId="0" fontId="35" fillId="3" borderId="29" xfId="0" applyFont="1" applyFill="1" applyBorder="1" applyAlignment="1">
      <alignment horizontal="right" wrapText="1"/>
    </xf>
    <xf numFmtId="164" fontId="35" fillId="3" borderId="30" xfId="0" applyNumberFormat="1" applyFont="1" applyFill="1" applyBorder="1" applyAlignment="1">
      <alignment vertical="center" wrapText="1"/>
    </xf>
    <xf numFmtId="164" fontId="35" fillId="3" borderId="0" xfId="0" applyNumberFormat="1" applyFont="1" applyFill="1" applyAlignment="1">
      <alignment vertical="center" wrapText="1"/>
    </xf>
    <xf numFmtId="0" fontId="35" fillId="3" borderId="28" xfId="0" applyFont="1" applyFill="1" applyBorder="1" applyAlignment="1">
      <alignment horizontal="right" vertical="center" wrapText="1"/>
    </xf>
    <xf numFmtId="164" fontId="35" fillId="3" borderId="28" xfId="0" applyNumberFormat="1" applyFont="1" applyFill="1" applyBorder="1" applyAlignment="1">
      <alignment horizontal="right" vertical="center" wrapText="1"/>
    </xf>
    <xf numFmtId="164" fontId="35" fillId="3" borderId="29" xfId="0" applyNumberFormat="1" applyFont="1" applyFill="1" applyBorder="1" applyAlignment="1">
      <alignment horizontal="right" vertical="center" wrapText="1"/>
    </xf>
    <xf numFmtId="164" fontId="35" fillId="3" borderId="28" xfId="0" applyNumberFormat="1" applyFont="1" applyFill="1" applyBorder="1" applyAlignment="1">
      <alignment vertical="center" wrapText="1"/>
    </xf>
    <xf numFmtId="0" fontId="35" fillId="3" borderId="29" xfId="0" applyFont="1" applyFill="1" applyBorder="1" applyAlignment="1">
      <alignment horizontal="right" vertical="center" wrapText="1"/>
    </xf>
    <xf numFmtId="0" fontId="35" fillId="3" borderId="29" xfId="0" applyFont="1" applyFill="1" applyBorder="1" applyAlignment="1">
      <alignment vertical="center" wrapText="1"/>
    </xf>
    <xf numFmtId="164" fontId="35" fillId="3" borderId="29" xfId="0" applyNumberFormat="1" applyFont="1" applyFill="1" applyBorder="1" applyAlignment="1">
      <alignment horizontal="right" wrapText="1"/>
    </xf>
    <xf numFmtId="164" fontId="35" fillId="3" borderId="28" xfId="0" applyNumberFormat="1" applyFont="1" applyFill="1" applyBorder="1" applyAlignment="1">
      <alignment wrapText="1"/>
    </xf>
    <xf numFmtId="0" fontId="35" fillId="3" borderId="29" xfId="0" applyFont="1" applyFill="1" applyBorder="1" applyAlignment="1">
      <alignment wrapText="1"/>
    </xf>
    <xf numFmtId="0" fontId="35" fillId="3" borderId="28" xfId="0" applyNumberFormat="1" applyFont="1" applyFill="1" applyBorder="1" applyAlignment="1">
      <alignment horizontal="right" wrapText="1"/>
    </xf>
    <xf numFmtId="2" fontId="35" fillId="3" borderId="28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Border="1" applyAlignment="1">
      <alignment vertical="center"/>
    </xf>
    <xf numFmtId="1" fontId="30" fillId="0" borderId="3" xfId="0" applyNumberFormat="1" applyFont="1" applyBorder="1" applyAlignment="1">
      <alignment horizontal="right" vertical="center"/>
    </xf>
    <xf numFmtId="164" fontId="30" fillId="0" borderId="3" xfId="0" applyNumberFormat="1" applyFont="1" applyBorder="1" applyAlignment="1">
      <alignment horizontal="right" vertical="center"/>
    </xf>
    <xf numFmtId="1" fontId="30" fillId="0" borderId="14" xfId="0" applyNumberFormat="1" applyFont="1" applyBorder="1" applyAlignment="1">
      <alignment vertical="center"/>
    </xf>
    <xf numFmtId="164" fontId="35" fillId="0" borderId="1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24" fillId="2" borderId="2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0" fontId="49" fillId="0" borderId="2" xfId="0" applyFont="1" applyFill="1" applyBorder="1"/>
    <xf numFmtId="164" fontId="49" fillId="0" borderId="2" xfId="0" applyNumberFormat="1" applyFont="1" applyFill="1" applyBorder="1"/>
    <xf numFmtId="164" fontId="40" fillId="0" borderId="2" xfId="0" applyNumberFormat="1" applyFont="1" applyBorder="1"/>
    <xf numFmtId="1" fontId="40" fillId="0" borderId="2" xfId="0" applyNumberFormat="1" applyFont="1" applyBorder="1"/>
    <xf numFmtId="164" fontId="0" fillId="0" borderId="2" xfId="0" applyNumberFormat="1" applyBorder="1"/>
    <xf numFmtId="164" fontId="0" fillId="2" borderId="2" xfId="0" applyNumberFormat="1" applyFill="1" applyBorder="1"/>
    <xf numFmtId="0" fontId="40" fillId="0" borderId="2" xfId="0" applyFont="1" applyFill="1" applyBorder="1"/>
    <xf numFmtId="164" fontId="40" fillId="0" borderId="2" xfId="0" applyNumberFormat="1" applyFont="1" applyFill="1" applyBorder="1"/>
    <xf numFmtId="0" fontId="49" fillId="0" borderId="2" xfId="0" applyFont="1" applyBorder="1"/>
    <xf numFmtId="1" fontId="35" fillId="3" borderId="28" xfId="0" applyNumberFormat="1" applyFont="1" applyFill="1" applyBorder="1" applyAlignment="1">
      <alignment horizontal="right" vertical="center" wrapText="1"/>
    </xf>
    <xf numFmtId="164" fontId="30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0" fontId="42" fillId="0" borderId="3" xfId="0" applyFont="1" applyBorder="1" applyAlignment="1">
      <alignment vertical="center"/>
    </xf>
    <xf numFmtId="164" fontId="42" fillId="3" borderId="28" xfId="0" applyNumberFormat="1" applyFont="1" applyFill="1" applyBorder="1" applyAlignment="1">
      <alignment wrapText="1"/>
    </xf>
    <xf numFmtId="0" fontId="42" fillId="3" borderId="29" xfId="0" applyFont="1" applyFill="1" applyBorder="1" applyAlignment="1">
      <alignment wrapText="1"/>
    </xf>
    <xf numFmtId="164" fontId="30" fillId="0" borderId="32" xfId="0" applyNumberFormat="1" applyFont="1" applyBorder="1" applyAlignment="1">
      <alignment vertical="center" wrapText="1"/>
    </xf>
    <xf numFmtId="164" fontId="35" fillId="0" borderId="28" xfId="0" applyNumberFormat="1" applyFont="1" applyFill="1" applyBorder="1" applyAlignment="1">
      <alignment horizontal="right" vertical="center" wrapText="1"/>
    </xf>
    <xf numFmtId="0" fontId="35" fillId="0" borderId="28" xfId="0" applyFont="1" applyFill="1" applyBorder="1" applyAlignment="1">
      <alignment horizontal="right" vertical="center" wrapText="1"/>
    </xf>
    <xf numFmtId="0" fontId="35" fillId="0" borderId="29" xfId="0" applyFont="1" applyFill="1" applyBorder="1" applyAlignment="1">
      <alignment horizontal="right" vertical="center" wrapText="1"/>
    </xf>
    <xf numFmtId="0" fontId="42" fillId="0" borderId="3" xfId="0" applyFont="1" applyFill="1" applyBorder="1" applyAlignment="1">
      <alignment vertical="center"/>
    </xf>
    <xf numFmtId="0" fontId="50" fillId="0" borderId="3" xfId="0" applyFont="1" applyBorder="1" applyAlignment="1">
      <alignment vertical="center"/>
    </xf>
    <xf numFmtId="1" fontId="30" fillId="0" borderId="10" xfId="0" applyNumberFormat="1" applyFont="1" applyBorder="1" applyAlignment="1">
      <alignment vertical="center"/>
    </xf>
    <xf numFmtId="1" fontId="30" fillId="0" borderId="32" xfId="0" applyNumberFormat="1" applyFont="1" applyBorder="1" applyAlignment="1">
      <alignment vertical="center" wrapText="1"/>
    </xf>
    <xf numFmtId="166" fontId="1" fillId="0" borderId="1" xfId="1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1" fillId="0" borderId="2" xfId="1" applyNumberFormat="1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164" fontId="52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4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1" fillId="0" borderId="26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3" fillId="0" borderId="37" xfId="0" applyFont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21" fillId="0" borderId="38" xfId="0" applyFont="1" applyBorder="1" applyAlignment="1">
      <alignment horizontal="left"/>
    </xf>
    <xf numFmtId="0" fontId="21" fillId="0" borderId="37" xfId="0" applyFont="1" applyBorder="1" applyAlignment="1">
      <alignment horizontal="left"/>
    </xf>
    <xf numFmtId="0" fontId="0" fillId="0" borderId="37" xfId="0" applyBorder="1" applyAlignment="1"/>
    <xf numFmtId="0" fontId="21" fillId="0" borderId="0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justify" wrapText="1"/>
    </xf>
    <xf numFmtId="0" fontId="21" fillId="0" borderId="37" xfId="0" applyFont="1" applyBorder="1" applyAlignment="1">
      <alignment horizontal="center" vertical="justify" wrapText="1"/>
    </xf>
    <xf numFmtId="0" fontId="20" fillId="0" borderId="1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wrapText="1"/>
    </xf>
    <xf numFmtId="0" fontId="21" fillId="0" borderId="37" xfId="0" applyFont="1" applyBorder="1" applyAlignment="1">
      <alignment horizontal="center" wrapText="1"/>
    </xf>
    <xf numFmtId="0" fontId="20" fillId="0" borderId="26" xfId="0" applyFont="1" applyFill="1" applyBorder="1"/>
    <xf numFmtId="0" fontId="20" fillId="0" borderId="0" xfId="0" applyFont="1" applyFill="1" applyBorder="1"/>
    <xf numFmtId="0" fontId="11" fillId="0" borderId="1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/>
    </xf>
    <xf numFmtId="0" fontId="41" fillId="0" borderId="33" xfId="0" applyFont="1" applyBorder="1" applyAlignment="1">
      <alignment horizontal="left" vertical="center"/>
    </xf>
    <xf numFmtId="0" fontId="41" fillId="0" borderId="34" xfId="0" applyFont="1" applyBorder="1" applyAlignment="1">
      <alignment horizontal="left" vertical="center"/>
    </xf>
    <xf numFmtId="0" fontId="35" fillId="3" borderId="13" xfId="0" applyFont="1" applyFill="1" applyBorder="1" applyAlignment="1">
      <alignment horizontal="center" vertical="center" wrapText="1"/>
    </xf>
    <xf numFmtId="0" fontId="35" fillId="3" borderId="34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vertical="center" wrapText="1"/>
    </xf>
    <xf numFmtId="0" fontId="40" fillId="0" borderId="4" xfId="0" applyFont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40" fillId="0" borderId="9" xfId="0" applyFont="1" applyBorder="1"/>
    <xf numFmtId="0" fontId="40" fillId="0" borderId="4" xfId="0" applyFont="1" applyBorder="1"/>
    <xf numFmtId="0" fontId="40" fillId="0" borderId="8" xfId="0" applyFont="1" applyBorder="1"/>
    <xf numFmtId="0" fontId="39" fillId="0" borderId="36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</sheetPr>
  <dimension ref="A1:I144"/>
  <sheetViews>
    <sheetView tabSelected="1" view="pageBreakPreview" zoomScale="75" zoomScaleNormal="75" workbookViewId="0">
      <selection activeCell="E6" sqref="E6:E8"/>
    </sheetView>
  </sheetViews>
  <sheetFormatPr defaultRowHeight="12.75"/>
  <cols>
    <col min="1" max="1" width="74.7109375" customWidth="1"/>
    <col min="2" max="2" width="11.7109375" customWidth="1"/>
    <col min="3" max="3" width="13.85546875" customWidth="1"/>
    <col min="4" max="4" width="14.140625" customWidth="1"/>
    <col min="5" max="5" width="13" customWidth="1"/>
    <col min="6" max="7" width="13.7109375" bestFit="1" customWidth="1"/>
    <col min="8" max="9" width="12.85546875" bestFit="1" customWidth="1"/>
  </cols>
  <sheetData>
    <row r="1" spans="1:9" ht="37.15" customHeight="1">
      <c r="A1" s="293" t="s">
        <v>221</v>
      </c>
      <c r="B1" s="293"/>
      <c r="C1" s="293"/>
      <c r="D1" s="293"/>
      <c r="E1" s="293"/>
      <c r="F1" s="293"/>
      <c r="H1" s="291" t="s">
        <v>112</v>
      </c>
      <c r="I1" s="291"/>
    </row>
    <row r="2" spans="1:9" ht="39" customHeight="1">
      <c r="A2" s="105"/>
      <c r="B2" s="105"/>
      <c r="C2" s="105"/>
      <c r="D2" s="105"/>
      <c r="E2" s="105"/>
      <c r="F2" s="105"/>
      <c r="H2" s="292" t="s">
        <v>210</v>
      </c>
      <c r="I2" s="292"/>
    </row>
    <row r="3" spans="1:9" ht="14.25" customHeight="1">
      <c r="A3" s="1"/>
      <c r="B3" s="2"/>
      <c r="C3" s="1"/>
      <c r="D3" s="1"/>
      <c r="E3" s="21"/>
      <c r="F3" s="21"/>
      <c r="G3" s="21"/>
    </row>
    <row r="4" spans="1:9" ht="51" customHeight="1">
      <c r="A4" s="302" t="s">
        <v>314</v>
      </c>
      <c r="B4" s="302"/>
      <c r="C4" s="302"/>
      <c r="D4" s="302"/>
      <c r="E4" s="302"/>
      <c r="F4" s="302"/>
      <c r="G4" s="302"/>
      <c r="H4" s="302"/>
      <c r="I4" s="302"/>
    </row>
    <row r="5" spans="1:9" ht="14.25" customHeight="1">
      <c r="A5" s="12"/>
      <c r="B5" s="12"/>
      <c r="C5" s="12"/>
      <c r="D5" s="12"/>
      <c r="E5" s="12"/>
      <c r="F5" s="12"/>
      <c r="G5" s="12"/>
    </row>
    <row r="6" spans="1:9" ht="21" customHeight="1">
      <c r="A6" s="294" t="s">
        <v>14</v>
      </c>
      <c r="B6" s="308" t="s">
        <v>15</v>
      </c>
      <c r="C6" s="294" t="s">
        <v>171</v>
      </c>
      <c r="D6" s="294" t="s">
        <v>211</v>
      </c>
      <c r="E6" s="294" t="s">
        <v>212</v>
      </c>
      <c r="F6" s="303" t="s">
        <v>115</v>
      </c>
      <c r="G6" s="304"/>
      <c r="H6" s="304"/>
      <c r="I6" s="307"/>
    </row>
    <row r="7" spans="1:9" ht="33" customHeight="1">
      <c r="A7" s="295"/>
      <c r="B7" s="309"/>
      <c r="C7" s="295"/>
      <c r="D7" s="295"/>
      <c r="E7" s="295"/>
      <c r="F7" s="303" t="s">
        <v>170</v>
      </c>
      <c r="G7" s="304"/>
      <c r="H7" s="305" t="s">
        <v>172</v>
      </c>
      <c r="I7" s="305" t="s">
        <v>213</v>
      </c>
    </row>
    <row r="8" spans="1:9" ht="22.9" customHeight="1">
      <c r="A8" s="296"/>
      <c r="B8" s="310"/>
      <c r="C8" s="296"/>
      <c r="D8" s="296"/>
      <c r="E8" s="296"/>
      <c r="F8" s="18" t="s">
        <v>103</v>
      </c>
      <c r="G8" s="98" t="s">
        <v>8</v>
      </c>
      <c r="H8" s="306"/>
      <c r="I8" s="306"/>
    </row>
    <row r="9" spans="1:9" ht="18.75">
      <c r="A9" s="300" t="s">
        <v>16</v>
      </c>
      <c r="B9" s="301"/>
      <c r="C9" s="301"/>
      <c r="D9" s="301"/>
      <c r="E9" s="301"/>
      <c r="F9" s="301"/>
      <c r="G9" s="301"/>
      <c r="H9" s="301"/>
      <c r="I9" s="301"/>
    </row>
    <row r="10" spans="1:9" ht="39">
      <c r="A10" s="24" t="s">
        <v>146</v>
      </c>
      <c r="B10" s="33" t="s">
        <v>17</v>
      </c>
      <c r="C10" s="119">
        <f>C12+C13+C14+C15+C16+C17+C18+C19+C20+C21</f>
        <v>1859.4000000000003</v>
      </c>
      <c r="D10" s="119">
        <f t="shared" ref="D10:I10" si="0">D12+D13+D14+D15+D16+D17+D18+D19+D20</f>
        <v>864.89999999999986</v>
      </c>
      <c r="E10" s="119">
        <f t="shared" si="0"/>
        <v>1110.1000000000001</v>
      </c>
      <c r="F10" s="119">
        <f t="shared" si="0"/>
        <v>1151.5</v>
      </c>
      <c r="G10" s="119">
        <f t="shared" si="0"/>
        <v>1180.2999999999997</v>
      </c>
      <c r="H10" s="119">
        <f t="shared" si="0"/>
        <v>1195.3000000000002</v>
      </c>
      <c r="I10" s="119">
        <f t="shared" si="0"/>
        <v>1235</v>
      </c>
    </row>
    <row r="11" spans="1:9" ht="18.75">
      <c r="A11" s="76" t="s">
        <v>18</v>
      </c>
      <c r="B11" s="44"/>
      <c r="C11" s="45"/>
      <c r="D11" s="45"/>
      <c r="E11" s="45"/>
      <c r="F11" s="45"/>
      <c r="G11" s="46"/>
      <c r="H11" s="45"/>
      <c r="I11" s="46"/>
    </row>
    <row r="12" spans="1:9" ht="18.75">
      <c r="A12" s="48" t="s">
        <v>71</v>
      </c>
      <c r="B12" s="35" t="s">
        <v>17</v>
      </c>
      <c r="C12" s="123">
        <v>39.6</v>
      </c>
      <c r="D12" s="120">
        <v>18.600000000000001</v>
      </c>
      <c r="E12" s="120">
        <v>30.8</v>
      </c>
      <c r="F12" s="121">
        <v>32</v>
      </c>
      <c r="G12" s="121">
        <v>32.799999999999997</v>
      </c>
      <c r="H12" s="120">
        <v>33.4</v>
      </c>
      <c r="I12" s="121">
        <v>35.299999999999997</v>
      </c>
    </row>
    <row r="13" spans="1:9" ht="18.75">
      <c r="A13" s="49" t="s">
        <v>91</v>
      </c>
      <c r="B13" s="35" t="s">
        <v>17</v>
      </c>
      <c r="C13" s="120">
        <v>0.6</v>
      </c>
      <c r="D13" s="120">
        <v>2.8</v>
      </c>
      <c r="E13" s="120">
        <v>0</v>
      </c>
      <c r="F13" s="120">
        <v>0</v>
      </c>
      <c r="G13" s="249">
        <v>0</v>
      </c>
      <c r="H13" s="120">
        <v>0</v>
      </c>
      <c r="I13" s="249">
        <v>0</v>
      </c>
    </row>
    <row r="14" spans="1:9" ht="18.75">
      <c r="A14" s="50" t="s">
        <v>79</v>
      </c>
      <c r="B14" s="35" t="s">
        <v>17</v>
      </c>
      <c r="C14" s="120">
        <v>1330.4</v>
      </c>
      <c r="D14" s="121">
        <v>755</v>
      </c>
      <c r="E14" s="120">
        <v>984.9</v>
      </c>
      <c r="F14" s="120">
        <v>1018.7</v>
      </c>
      <c r="G14" s="121">
        <v>1044.2</v>
      </c>
      <c r="H14" s="120">
        <v>1057.2</v>
      </c>
      <c r="I14" s="121">
        <v>1092.0999999999999</v>
      </c>
    </row>
    <row r="15" spans="1:9" ht="18.75">
      <c r="A15" s="50" t="s">
        <v>80</v>
      </c>
      <c r="B15" s="35" t="s">
        <v>17</v>
      </c>
      <c r="C15" s="120">
        <v>30.4</v>
      </c>
      <c r="D15" s="120">
        <v>37.799999999999997</v>
      </c>
      <c r="E15" s="120">
        <v>39.9</v>
      </c>
      <c r="F15" s="120">
        <v>41.8</v>
      </c>
      <c r="G15" s="121">
        <v>42.8</v>
      </c>
      <c r="H15" s="120">
        <v>43.1</v>
      </c>
      <c r="I15" s="121">
        <v>44.8</v>
      </c>
    </row>
    <row r="16" spans="1:9" ht="18.75">
      <c r="A16" s="50" t="s">
        <v>92</v>
      </c>
      <c r="B16" s="35" t="s">
        <v>17</v>
      </c>
      <c r="C16" s="120">
        <v>20.9</v>
      </c>
      <c r="D16" s="120">
        <v>16.8</v>
      </c>
      <c r="E16" s="120">
        <v>21.9</v>
      </c>
      <c r="F16" s="121">
        <v>24</v>
      </c>
      <c r="G16" s="121">
        <v>24.6</v>
      </c>
      <c r="H16" s="120">
        <v>25.2</v>
      </c>
      <c r="I16" s="121">
        <v>26</v>
      </c>
    </row>
    <row r="17" spans="1:9" ht="18.75">
      <c r="A17" s="50" t="s">
        <v>27</v>
      </c>
      <c r="B17" s="35" t="s">
        <v>17</v>
      </c>
      <c r="C17" s="120">
        <v>0</v>
      </c>
      <c r="D17" s="120">
        <v>0</v>
      </c>
      <c r="E17" s="120">
        <v>0</v>
      </c>
      <c r="F17" s="120">
        <v>0</v>
      </c>
      <c r="G17" s="249">
        <v>0</v>
      </c>
      <c r="H17" s="120">
        <v>0</v>
      </c>
      <c r="I17" s="249">
        <v>0</v>
      </c>
    </row>
    <row r="18" spans="1:9" ht="56.25" customHeight="1">
      <c r="A18" s="49" t="s">
        <v>2</v>
      </c>
      <c r="B18" s="35" t="s">
        <v>17</v>
      </c>
      <c r="C18" s="123">
        <v>51.7</v>
      </c>
      <c r="D18" s="120">
        <v>25.6</v>
      </c>
      <c r="E18" s="120">
        <v>26.2</v>
      </c>
      <c r="F18" s="120">
        <v>30.5</v>
      </c>
      <c r="G18" s="121">
        <v>31.3</v>
      </c>
      <c r="H18" s="120">
        <v>31.7</v>
      </c>
      <c r="I18" s="121">
        <v>31.9</v>
      </c>
    </row>
    <row r="19" spans="1:9" ht="18.75">
      <c r="A19" s="50" t="s">
        <v>82</v>
      </c>
      <c r="B19" s="35" t="s">
        <v>17</v>
      </c>
      <c r="C19" s="120">
        <v>0</v>
      </c>
      <c r="D19" s="120">
        <v>0</v>
      </c>
      <c r="E19" s="120">
        <v>0</v>
      </c>
      <c r="F19" s="120">
        <v>0</v>
      </c>
      <c r="G19" s="249">
        <v>0</v>
      </c>
      <c r="H19" s="120">
        <v>0</v>
      </c>
      <c r="I19" s="249">
        <v>0</v>
      </c>
    </row>
    <row r="20" spans="1:9" ht="18.75">
      <c r="A20" s="50" t="s">
        <v>87</v>
      </c>
      <c r="B20" s="35" t="s">
        <v>17</v>
      </c>
      <c r="C20" s="121">
        <v>5</v>
      </c>
      <c r="D20" s="120">
        <v>8.3000000000000007</v>
      </c>
      <c r="E20" s="120">
        <v>6.4</v>
      </c>
      <c r="F20" s="120">
        <v>4.5</v>
      </c>
      <c r="G20" s="121">
        <v>4.5999999999999996</v>
      </c>
      <c r="H20" s="120">
        <v>4.7</v>
      </c>
      <c r="I20" s="121">
        <v>4.9000000000000004</v>
      </c>
    </row>
    <row r="21" spans="1:9" ht="58.5">
      <c r="A21" s="24" t="s">
        <v>147</v>
      </c>
      <c r="B21" s="35" t="s">
        <v>17</v>
      </c>
      <c r="C21" s="120">
        <v>380.8</v>
      </c>
      <c r="D21" s="120">
        <v>423.7</v>
      </c>
      <c r="E21" s="120">
        <v>453.6</v>
      </c>
      <c r="F21" s="120">
        <v>474.6</v>
      </c>
      <c r="G21" s="121">
        <v>486.5</v>
      </c>
      <c r="H21" s="120">
        <v>493.7</v>
      </c>
      <c r="I21" s="121">
        <v>518.20000000000005</v>
      </c>
    </row>
    <row r="22" spans="1:9" ht="44.25" customHeight="1">
      <c r="A22" s="73" t="s">
        <v>177</v>
      </c>
      <c r="B22" s="42" t="s">
        <v>17</v>
      </c>
      <c r="C22" s="122">
        <v>53.3</v>
      </c>
      <c r="D22" s="244">
        <v>42.7</v>
      </c>
      <c r="E22" s="244">
        <v>39.6</v>
      </c>
      <c r="F22" s="244">
        <v>42</v>
      </c>
      <c r="G22" s="244">
        <v>45</v>
      </c>
      <c r="H22" s="244">
        <v>45.3</v>
      </c>
      <c r="I22" s="244">
        <v>48.4</v>
      </c>
    </row>
    <row r="23" spans="1:9" ht="18.75">
      <c r="A23" s="297" t="s">
        <v>21</v>
      </c>
      <c r="B23" s="298"/>
      <c r="C23" s="298"/>
      <c r="D23" s="298"/>
      <c r="E23" s="298"/>
      <c r="F23" s="298"/>
      <c r="G23" s="298"/>
      <c r="H23" s="298"/>
      <c r="I23" s="299"/>
    </row>
    <row r="24" spans="1:9" ht="18.75">
      <c r="A24" s="74" t="s">
        <v>123</v>
      </c>
      <c r="B24" s="43"/>
      <c r="C24" s="43"/>
      <c r="D24" s="43"/>
      <c r="E24" s="43"/>
      <c r="F24" s="43"/>
      <c r="G24" s="43"/>
      <c r="H24" s="43"/>
      <c r="I24" s="43"/>
    </row>
    <row r="25" spans="1:9" ht="44.25" customHeight="1">
      <c r="A25" s="53" t="s">
        <v>132</v>
      </c>
      <c r="B25" s="35" t="s">
        <v>17</v>
      </c>
      <c r="C25" s="236">
        <v>1381.7</v>
      </c>
      <c r="D25" s="236">
        <v>809.6</v>
      </c>
      <c r="E25" s="236">
        <v>1046.7</v>
      </c>
      <c r="F25" s="236">
        <v>1084.5</v>
      </c>
      <c r="G25" s="236">
        <v>1111.5999999999999</v>
      </c>
      <c r="H25" s="236">
        <v>1125.5</v>
      </c>
      <c r="I25" s="236">
        <v>1162.9000000000001</v>
      </c>
    </row>
    <row r="26" spans="1:9" ht="18.75">
      <c r="A26" s="53" t="s">
        <v>125</v>
      </c>
      <c r="B26" s="38" t="s">
        <v>19</v>
      </c>
      <c r="C26" s="278">
        <v>100.4</v>
      </c>
      <c r="D26" s="278">
        <v>49.8</v>
      </c>
      <c r="E26" s="278">
        <v>208.8</v>
      </c>
      <c r="F26" s="278">
        <v>106.4</v>
      </c>
      <c r="G26" s="279">
        <v>110</v>
      </c>
      <c r="H26" s="278">
        <v>95.9</v>
      </c>
      <c r="I26" s="278">
        <v>105.3</v>
      </c>
    </row>
    <row r="27" spans="1:9" ht="18.75">
      <c r="A27" s="54" t="s">
        <v>38</v>
      </c>
      <c r="B27" s="35"/>
      <c r="C27" s="38"/>
      <c r="D27" s="38"/>
      <c r="E27" s="38"/>
      <c r="F27" s="38"/>
      <c r="G27" s="38"/>
      <c r="H27" s="38"/>
      <c r="I27" s="38"/>
    </row>
    <row r="28" spans="1:9" ht="18.75">
      <c r="A28" s="52" t="s">
        <v>22</v>
      </c>
      <c r="B28" s="35"/>
      <c r="C28" s="36"/>
      <c r="D28" s="36"/>
      <c r="E28" s="36"/>
      <c r="F28" s="36"/>
      <c r="G28" s="39"/>
      <c r="H28" s="36"/>
      <c r="I28" s="39"/>
    </row>
    <row r="29" spans="1:9" ht="37.5">
      <c r="A29" s="55" t="s">
        <v>131</v>
      </c>
      <c r="B29" s="35" t="s">
        <v>17</v>
      </c>
      <c r="C29" s="120">
        <v>1330.4</v>
      </c>
      <c r="D29" s="121">
        <v>755</v>
      </c>
      <c r="E29" s="120">
        <v>984.9</v>
      </c>
      <c r="F29" s="120">
        <v>1018.7</v>
      </c>
      <c r="G29" s="123">
        <v>1044.2</v>
      </c>
      <c r="H29" s="120">
        <v>1057.2</v>
      </c>
      <c r="I29" s="123">
        <v>1092.0999999999999</v>
      </c>
    </row>
    <row r="30" spans="1:9" ht="18.75">
      <c r="A30" s="55" t="s">
        <v>3</v>
      </c>
      <c r="B30" s="35" t="s">
        <v>19</v>
      </c>
      <c r="C30" s="123">
        <v>86.4</v>
      </c>
      <c r="D30" s="123">
        <v>41.4</v>
      </c>
      <c r="E30" s="123">
        <v>240.8</v>
      </c>
      <c r="F30" s="123">
        <v>106.8</v>
      </c>
      <c r="G30" s="253">
        <v>110</v>
      </c>
      <c r="H30" s="277">
        <v>100</v>
      </c>
      <c r="I30" s="277">
        <v>100</v>
      </c>
    </row>
    <row r="31" spans="1:9" ht="18.75">
      <c r="A31" s="52" t="s">
        <v>23</v>
      </c>
      <c r="B31" s="35"/>
      <c r="C31" s="36"/>
      <c r="D31" s="36"/>
      <c r="E31" s="36"/>
      <c r="F31" s="36"/>
      <c r="G31" s="39"/>
      <c r="H31" s="36"/>
      <c r="I31" s="39"/>
    </row>
    <row r="32" spans="1:9" ht="37.5">
      <c r="A32" s="55" t="s">
        <v>131</v>
      </c>
      <c r="B32" s="35" t="s">
        <v>17</v>
      </c>
      <c r="C32" s="120">
        <v>30.4</v>
      </c>
      <c r="D32" s="120">
        <v>37.799999999999997</v>
      </c>
      <c r="E32" s="120">
        <v>39.9</v>
      </c>
      <c r="F32" s="120">
        <v>41.8</v>
      </c>
      <c r="G32" s="123">
        <v>42.8</v>
      </c>
      <c r="H32" s="120">
        <v>43.1</v>
      </c>
      <c r="I32" s="123">
        <v>44.8</v>
      </c>
    </row>
    <row r="33" spans="1:9" ht="18.75">
      <c r="A33" s="55" t="s">
        <v>3</v>
      </c>
      <c r="B33" s="35" t="s">
        <v>19</v>
      </c>
      <c r="C33" s="120">
        <v>195.9</v>
      </c>
      <c r="D33" s="120">
        <v>93.4</v>
      </c>
      <c r="E33" s="120">
        <v>104.8</v>
      </c>
      <c r="F33" s="120">
        <v>104.4</v>
      </c>
      <c r="G33" s="253">
        <v>105</v>
      </c>
      <c r="H33" s="120">
        <v>57.2</v>
      </c>
      <c r="I33" s="123">
        <v>191.9</v>
      </c>
    </row>
    <row r="34" spans="1:9" ht="37.5" customHeight="1">
      <c r="A34" s="52" t="s">
        <v>24</v>
      </c>
      <c r="B34" s="35"/>
      <c r="C34" s="120"/>
      <c r="D34" s="36"/>
      <c r="E34" s="36"/>
      <c r="F34" s="36"/>
      <c r="G34" s="39"/>
      <c r="H34" s="36"/>
      <c r="I34" s="39"/>
    </row>
    <row r="35" spans="1:9" ht="37.5">
      <c r="A35" s="55" t="s">
        <v>131</v>
      </c>
      <c r="B35" s="35" t="s">
        <v>17</v>
      </c>
      <c r="C35" s="120">
        <v>20.9</v>
      </c>
      <c r="D35" s="120">
        <v>16.8</v>
      </c>
      <c r="E35" s="120">
        <v>21.9</v>
      </c>
      <c r="F35" s="121">
        <v>24</v>
      </c>
      <c r="G35" s="123">
        <v>24.6</v>
      </c>
      <c r="H35" s="120">
        <v>25.2</v>
      </c>
      <c r="I35" s="253">
        <v>26</v>
      </c>
    </row>
    <row r="36" spans="1:9" ht="18.75">
      <c r="A36" s="55" t="s">
        <v>3</v>
      </c>
      <c r="B36" s="35" t="s">
        <v>19</v>
      </c>
      <c r="C36" s="120">
        <v>117.9</v>
      </c>
      <c r="D36" s="121">
        <v>102</v>
      </c>
      <c r="E36" s="120">
        <v>99.5</v>
      </c>
      <c r="F36" s="120">
        <v>97.7</v>
      </c>
      <c r="G36" s="253">
        <v>98</v>
      </c>
      <c r="H36" s="120">
        <v>101.2</v>
      </c>
      <c r="I36" s="253">
        <v>100</v>
      </c>
    </row>
    <row r="37" spans="1:9" ht="18.75">
      <c r="A37" s="56" t="s">
        <v>25</v>
      </c>
      <c r="B37" s="40"/>
      <c r="C37" s="120"/>
      <c r="D37" s="36"/>
      <c r="E37" s="36"/>
      <c r="F37" s="57"/>
      <c r="G37" s="36"/>
      <c r="H37" s="57"/>
      <c r="I37" s="36"/>
    </row>
    <row r="38" spans="1:9" ht="18.75">
      <c r="A38" s="58" t="s">
        <v>26</v>
      </c>
      <c r="B38" s="35" t="s">
        <v>17</v>
      </c>
      <c r="C38" s="120">
        <v>351.9</v>
      </c>
      <c r="D38" s="120">
        <v>369.5</v>
      </c>
      <c r="E38" s="120">
        <v>394.6</v>
      </c>
      <c r="F38" s="120">
        <v>413.6</v>
      </c>
      <c r="G38" s="121">
        <v>423.9</v>
      </c>
      <c r="H38" s="120">
        <v>429.3</v>
      </c>
      <c r="I38" s="121">
        <v>451.6</v>
      </c>
    </row>
    <row r="39" spans="1:9" ht="37.5">
      <c r="A39" s="58" t="s">
        <v>4</v>
      </c>
      <c r="B39" s="35" t="s">
        <v>19</v>
      </c>
      <c r="C39" s="120">
        <v>101.9</v>
      </c>
      <c r="D39" s="121">
        <v>105</v>
      </c>
      <c r="E39" s="120">
        <v>105.8</v>
      </c>
      <c r="F39" s="120">
        <v>104.2</v>
      </c>
      <c r="G39" s="253">
        <v>105</v>
      </c>
      <c r="H39" s="120">
        <v>104.2</v>
      </c>
      <c r="I39" s="123">
        <v>105.6</v>
      </c>
    </row>
    <row r="40" spans="1:9" ht="18.75">
      <c r="A40" s="59" t="s">
        <v>27</v>
      </c>
      <c r="B40" s="40"/>
      <c r="C40" s="120"/>
      <c r="D40" s="36"/>
      <c r="E40" s="36"/>
      <c r="F40" s="57"/>
      <c r="G40" s="36"/>
      <c r="H40" s="57"/>
      <c r="I40" s="36"/>
    </row>
    <row r="41" spans="1:9" ht="37.5">
      <c r="A41" s="60" t="s">
        <v>5</v>
      </c>
      <c r="B41" s="35" t="s">
        <v>17</v>
      </c>
      <c r="C41" s="120">
        <v>0</v>
      </c>
      <c r="D41" s="120">
        <v>215.8</v>
      </c>
      <c r="E41" s="121">
        <v>300</v>
      </c>
      <c r="F41" s="121">
        <v>350</v>
      </c>
      <c r="G41" s="253">
        <v>400</v>
      </c>
      <c r="H41" s="121">
        <v>450</v>
      </c>
      <c r="I41" s="253">
        <v>500</v>
      </c>
    </row>
    <row r="42" spans="1:9" ht="18.75">
      <c r="A42" s="60" t="s">
        <v>28</v>
      </c>
      <c r="B42" s="35" t="s">
        <v>29</v>
      </c>
      <c r="C42" s="121">
        <v>2131</v>
      </c>
      <c r="D42" s="121">
        <v>4616</v>
      </c>
      <c r="E42" s="121">
        <v>5000</v>
      </c>
      <c r="F42" s="121">
        <v>5000</v>
      </c>
      <c r="G42" s="121">
        <v>5000</v>
      </c>
      <c r="H42" s="121">
        <v>5000</v>
      </c>
      <c r="I42" s="121">
        <v>5000</v>
      </c>
    </row>
    <row r="43" spans="1:9" ht="18.75">
      <c r="A43" s="60" t="s">
        <v>30</v>
      </c>
      <c r="B43" s="35" t="s">
        <v>29</v>
      </c>
      <c r="C43" s="120">
        <v>0.1</v>
      </c>
      <c r="D43" s="120">
        <v>0.2</v>
      </c>
      <c r="E43" s="120">
        <v>0.3</v>
      </c>
      <c r="F43" s="120">
        <v>0.3</v>
      </c>
      <c r="G43" s="120">
        <v>0.3</v>
      </c>
      <c r="H43" s="120">
        <v>0.3</v>
      </c>
      <c r="I43" s="120">
        <v>0.3</v>
      </c>
    </row>
    <row r="44" spans="1:9" ht="18.75">
      <c r="A44" s="59" t="s">
        <v>31</v>
      </c>
      <c r="B44" s="40"/>
      <c r="C44" s="36"/>
      <c r="D44" s="36"/>
      <c r="E44" s="36"/>
      <c r="F44" s="57"/>
      <c r="G44" s="39"/>
      <c r="H44" s="57"/>
      <c r="I44" s="39"/>
    </row>
    <row r="45" spans="1:9" ht="18.75">
      <c r="A45" s="60" t="s">
        <v>32</v>
      </c>
      <c r="B45" s="35" t="s">
        <v>17</v>
      </c>
      <c r="C45" s="120">
        <v>436.5</v>
      </c>
      <c r="D45" s="120">
        <v>486.5</v>
      </c>
      <c r="E45" s="120">
        <v>517.1</v>
      </c>
      <c r="F45" s="121">
        <v>542</v>
      </c>
      <c r="G45" s="253">
        <v>555.5</v>
      </c>
      <c r="H45" s="120">
        <v>565.29999999999995</v>
      </c>
      <c r="I45" s="253">
        <v>587.9</v>
      </c>
    </row>
    <row r="46" spans="1:9" ht="18.75">
      <c r="A46" s="60" t="s">
        <v>33</v>
      </c>
      <c r="B46" s="35" t="s">
        <v>19</v>
      </c>
      <c r="C46" s="120">
        <v>106.2</v>
      </c>
      <c r="D46" s="120">
        <v>157.19999999999999</v>
      </c>
      <c r="E46" s="120">
        <v>106.3</v>
      </c>
      <c r="F46" s="120">
        <v>102.5</v>
      </c>
      <c r="G46" s="123">
        <v>101.8</v>
      </c>
      <c r="H46" s="121">
        <v>104</v>
      </c>
      <c r="I46" s="253">
        <v>104</v>
      </c>
    </row>
    <row r="47" spans="1:9" ht="18.75">
      <c r="A47" s="56" t="s">
        <v>34</v>
      </c>
      <c r="B47" s="40"/>
      <c r="C47" s="36"/>
      <c r="D47" s="36"/>
      <c r="E47" s="36"/>
      <c r="F47" s="36"/>
      <c r="G47" s="39"/>
      <c r="H47" s="36"/>
      <c r="I47" s="39"/>
    </row>
    <row r="48" spans="1:9" ht="37.5">
      <c r="A48" s="58" t="s">
        <v>139</v>
      </c>
      <c r="B48" s="35" t="s">
        <v>35</v>
      </c>
      <c r="C48" s="120">
        <v>75</v>
      </c>
      <c r="D48" s="120">
        <f t="shared" ref="D48:I48" si="1">D50+D51+D52+D53+D54+D55+D56+D57+D58</f>
        <v>63</v>
      </c>
      <c r="E48" s="120">
        <f t="shared" si="1"/>
        <v>63</v>
      </c>
      <c r="F48" s="120">
        <f t="shared" si="1"/>
        <v>63</v>
      </c>
      <c r="G48" s="120">
        <f t="shared" si="1"/>
        <v>63</v>
      </c>
      <c r="H48" s="120">
        <f t="shared" si="1"/>
        <v>63</v>
      </c>
      <c r="I48" s="120">
        <f t="shared" si="1"/>
        <v>63</v>
      </c>
    </row>
    <row r="49" spans="1:9" ht="18.75">
      <c r="A49" s="58" t="s">
        <v>124</v>
      </c>
      <c r="B49" s="35"/>
      <c r="C49" s="36"/>
      <c r="D49" s="36"/>
      <c r="E49" s="36"/>
      <c r="F49" s="36"/>
      <c r="G49" s="41"/>
      <c r="H49" s="36"/>
      <c r="I49" s="41"/>
    </row>
    <row r="50" spans="1:9" ht="18.75">
      <c r="A50" s="58" t="s">
        <v>71</v>
      </c>
      <c r="B50" s="35" t="s">
        <v>35</v>
      </c>
      <c r="C50" s="120">
        <v>49</v>
      </c>
      <c r="D50" s="120">
        <v>15</v>
      </c>
      <c r="E50" s="120">
        <v>15</v>
      </c>
      <c r="F50" s="120">
        <v>15</v>
      </c>
      <c r="G50" s="120">
        <v>15</v>
      </c>
      <c r="H50" s="120">
        <v>15</v>
      </c>
      <c r="I50" s="120">
        <v>15</v>
      </c>
    </row>
    <row r="51" spans="1:9" ht="18.75">
      <c r="A51" s="58" t="s">
        <v>120</v>
      </c>
      <c r="B51" s="35" t="s">
        <v>35</v>
      </c>
      <c r="C51" s="120">
        <v>0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</row>
    <row r="52" spans="1:9" ht="18.75">
      <c r="A52" s="58" t="s">
        <v>79</v>
      </c>
      <c r="B52" s="35" t="s">
        <v>35</v>
      </c>
      <c r="C52" s="120">
        <v>0</v>
      </c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</row>
    <row r="53" spans="1:9" ht="18.75">
      <c r="A53" s="58" t="s">
        <v>80</v>
      </c>
      <c r="B53" s="35" t="s">
        <v>35</v>
      </c>
      <c r="C53" s="120">
        <v>0</v>
      </c>
      <c r="D53" s="120">
        <v>2</v>
      </c>
      <c r="E53" s="120">
        <v>2</v>
      </c>
      <c r="F53" s="120">
        <v>2</v>
      </c>
      <c r="G53" s="120">
        <v>2</v>
      </c>
      <c r="H53" s="120">
        <v>2</v>
      </c>
      <c r="I53" s="120">
        <v>2</v>
      </c>
    </row>
    <row r="54" spans="1:9" ht="20.25" customHeight="1">
      <c r="A54" s="58" t="s">
        <v>81</v>
      </c>
      <c r="B54" s="35" t="s">
        <v>35</v>
      </c>
      <c r="C54" s="120">
        <v>0</v>
      </c>
      <c r="D54" s="120">
        <v>3</v>
      </c>
      <c r="E54" s="120">
        <v>3</v>
      </c>
      <c r="F54" s="120">
        <v>3</v>
      </c>
      <c r="G54" s="120">
        <v>3</v>
      </c>
      <c r="H54" s="120">
        <v>3</v>
      </c>
      <c r="I54" s="120">
        <v>3</v>
      </c>
    </row>
    <row r="55" spans="1:9" ht="18.75">
      <c r="A55" s="58" t="s">
        <v>27</v>
      </c>
      <c r="B55" s="35" t="s">
        <v>35</v>
      </c>
      <c r="C55" s="120">
        <v>0</v>
      </c>
      <c r="D55" s="120">
        <v>1</v>
      </c>
      <c r="E55" s="120">
        <v>1</v>
      </c>
      <c r="F55" s="120">
        <v>1</v>
      </c>
      <c r="G55" s="120">
        <v>1</v>
      </c>
      <c r="H55" s="120">
        <v>1</v>
      </c>
      <c r="I55" s="120">
        <v>1</v>
      </c>
    </row>
    <row r="56" spans="1:9" ht="18.75">
      <c r="A56" s="58" t="s">
        <v>31</v>
      </c>
      <c r="B56" s="35" t="s">
        <v>35</v>
      </c>
      <c r="C56" s="120">
        <v>26</v>
      </c>
      <c r="D56" s="120">
        <v>34</v>
      </c>
      <c r="E56" s="120">
        <v>34</v>
      </c>
      <c r="F56" s="120">
        <v>34</v>
      </c>
      <c r="G56" s="120">
        <v>34</v>
      </c>
      <c r="H56" s="120">
        <v>34</v>
      </c>
      <c r="I56" s="120">
        <v>34</v>
      </c>
    </row>
    <row r="57" spans="1:9" ht="18.75">
      <c r="A57" s="58" t="s">
        <v>82</v>
      </c>
      <c r="B57" s="35" t="s">
        <v>35</v>
      </c>
      <c r="C57" s="120">
        <v>0</v>
      </c>
      <c r="D57" s="120">
        <v>2</v>
      </c>
      <c r="E57" s="120">
        <v>2</v>
      </c>
      <c r="F57" s="120">
        <v>2</v>
      </c>
      <c r="G57" s="120">
        <v>2</v>
      </c>
      <c r="H57" s="120">
        <v>2</v>
      </c>
      <c r="I57" s="120">
        <v>2</v>
      </c>
    </row>
    <row r="58" spans="1:9" ht="18.75">
      <c r="A58" s="58" t="s">
        <v>87</v>
      </c>
      <c r="B58" s="35" t="s">
        <v>35</v>
      </c>
      <c r="C58" s="120">
        <v>0</v>
      </c>
      <c r="D58" s="120">
        <v>6</v>
      </c>
      <c r="E58" s="120">
        <v>6</v>
      </c>
      <c r="F58" s="120">
        <v>6</v>
      </c>
      <c r="G58" s="120">
        <v>6</v>
      </c>
      <c r="H58" s="120">
        <v>6</v>
      </c>
      <c r="I58" s="120">
        <v>6</v>
      </c>
    </row>
    <row r="59" spans="1:9" ht="37.5">
      <c r="A59" s="58" t="s">
        <v>140</v>
      </c>
      <c r="B59" s="35" t="s">
        <v>19</v>
      </c>
      <c r="C59" s="120">
        <v>17.7</v>
      </c>
      <c r="D59" s="121">
        <v>49</v>
      </c>
      <c r="E59" s="120">
        <v>40.9</v>
      </c>
      <c r="F59" s="120">
        <v>41.2</v>
      </c>
      <c r="G59" s="253">
        <v>41.2</v>
      </c>
      <c r="H59" s="120">
        <v>41.3</v>
      </c>
      <c r="I59" s="253">
        <v>42</v>
      </c>
    </row>
    <row r="60" spans="1:9" ht="19.5">
      <c r="A60" s="81" t="s">
        <v>137</v>
      </c>
      <c r="B60" s="35" t="s">
        <v>35</v>
      </c>
      <c r="C60" s="120">
        <v>48</v>
      </c>
      <c r="D60" s="120">
        <v>51</v>
      </c>
      <c r="E60" s="120">
        <v>51</v>
      </c>
      <c r="F60" s="120">
        <v>51</v>
      </c>
      <c r="G60" s="253">
        <v>51</v>
      </c>
      <c r="H60" s="120">
        <v>51</v>
      </c>
      <c r="I60" s="253">
        <v>51</v>
      </c>
    </row>
    <row r="61" spans="1:9" ht="37.5">
      <c r="A61" s="58" t="s">
        <v>148</v>
      </c>
      <c r="B61" s="35"/>
      <c r="C61" s="120">
        <v>4.7</v>
      </c>
      <c r="D61" s="120">
        <v>15.5</v>
      </c>
      <c r="E61" s="120">
        <v>12.8</v>
      </c>
      <c r="F61" s="120">
        <v>12.9</v>
      </c>
      <c r="G61" s="253">
        <v>13.5</v>
      </c>
      <c r="H61" s="121">
        <v>13</v>
      </c>
      <c r="I61" s="253">
        <v>13.1</v>
      </c>
    </row>
    <row r="62" spans="1:9" ht="18.75">
      <c r="A62" s="58" t="s">
        <v>121</v>
      </c>
      <c r="B62" s="35" t="s">
        <v>35</v>
      </c>
      <c r="C62" s="120">
        <v>399</v>
      </c>
      <c r="D62" s="120">
        <v>342</v>
      </c>
      <c r="E62" s="120">
        <v>360</v>
      </c>
      <c r="F62" s="120">
        <v>380</v>
      </c>
      <c r="G62" s="280">
        <v>400</v>
      </c>
      <c r="H62" s="120">
        <v>430</v>
      </c>
      <c r="I62" s="280">
        <v>460</v>
      </c>
    </row>
    <row r="63" spans="1:9" ht="39">
      <c r="A63" s="75" t="s">
        <v>6</v>
      </c>
      <c r="B63" s="42" t="s">
        <v>17</v>
      </c>
      <c r="C63" s="237">
        <v>286.8</v>
      </c>
      <c r="D63" s="281">
        <v>191.6</v>
      </c>
      <c r="E63" s="122">
        <v>200</v>
      </c>
      <c r="F63" s="122">
        <v>250</v>
      </c>
      <c r="G63" s="122">
        <v>300</v>
      </c>
      <c r="H63" s="122">
        <v>350</v>
      </c>
      <c r="I63" s="122">
        <v>400</v>
      </c>
    </row>
    <row r="64" spans="1:9" ht="18.75">
      <c r="A64" s="297" t="s">
        <v>165</v>
      </c>
      <c r="B64" s="298"/>
      <c r="C64" s="298"/>
      <c r="D64" s="298"/>
      <c r="E64" s="298"/>
      <c r="F64" s="298"/>
      <c r="G64" s="298"/>
      <c r="H64" s="298"/>
      <c r="I64" s="299"/>
    </row>
    <row r="65" spans="1:9" ht="19.5">
      <c r="A65" s="72" t="s">
        <v>166</v>
      </c>
      <c r="B65" s="44" t="s">
        <v>37</v>
      </c>
      <c r="C65" s="238">
        <v>21</v>
      </c>
      <c r="D65" s="239">
        <v>20.8</v>
      </c>
      <c r="E65" s="238">
        <v>21</v>
      </c>
      <c r="F65" s="247">
        <v>21.1</v>
      </c>
      <c r="G65" s="238">
        <v>21.2</v>
      </c>
      <c r="H65" s="247">
        <v>21.2</v>
      </c>
      <c r="I65" s="238">
        <v>21.3</v>
      </c>
    </row>
    <row r="66" spans="1:9" ht="39">
      <c r="A66" s="72" t="s">
        <v>142</v>
      </c>
      <c r="B66" s="44" t="s">
        <v>37</v>
      </c>
      <c r="C66" s="239">
        <v>4.7850000000000001</v>
      </c>
      <c r="D66" s="248">
        <v>4.87</v>
      </c>
      <c r="E66" s="239">
        <v>4.8520000000000003</v>
      </c>
      <c r="F66" s="239">
        <v>4.8680000000000003</v>
      </c>
      <c r="G66" s="248">
        <v>4.9770000000000003</v>
      </c>
      <c r="H66" s="239">
        <v>4.9909999999999997</v>
      </c>
      <c r="I66" s="248">
        <v>5.016</v>
      </c>
    </row>
    <row r="67" spans="1:9" ht="19.5">
      <c r="A67" s="47" t="s">
        <v>38</v>
      </c>
      <c r="B67" s="35"/>
      <c r="C67" s="240"/>
      <c r="D67" s="36"/>
      <c r="E67" s="36"/>
      <c r="F67" s="57"/>
      <c r="G67" s="37"/>
      <c r="H67" s="57"/>
      <c r="I67" s="37"/>
    </row>
    <row r="68" spans="1:9" ht="18.75">
      <c r="A68" s="61" t="s">
        <v>71</v>
      </c>
      <c r="B68" s="35" t="s">
        <v>37</v>
      </c>
      <c r="C68" s="240">
        <v>0.56000000000000005</v>
      </c>
      <c r="D68" s="120">
        <v>0.41299999999999998</v>
      </c>
      <c r="E68" s="282">
        <v>0.41299999999999998</v>
      </c>
      <c r="F68" s="123">
        <v>0.41499999999999998</v>
      </c>
      <c r="G68" s="282">
        <v>0.41699999999999998</v>
      </c>
      <c r="H68" s="123">
        <v>0.41799999999999998</v>
      </c>
      <c r="I68" s="282">
        <v>0.42</v>
      </c>
    </row>
    <row r="69" spans="1:9" ht="18.75">
      <c r="A69" s="48" t="s">
        <v>91</v>
      </c>
      <c r="B69" s="35" t="s">
        <v>37</v>
      </c>
      <c r="C69" s="120">
        <v>4.1000000000000002E-2</v>
      </c>
      <c r="D69" s="120">
        <v>0</v>
      </c>
      <c r="E69" s="120">
        <v>0</v>
      </c>
      <c r="F69" s="120">
        <v>0</v>
      </c>
      <c r="G69" s="249">
        <v>0</v>
      </c>
      <c r="H69" s="120">
        <v>0</v>
      </c>
      <c r="I69" s="249">
        <v>0</v>
      </c>
    </row>
    <row r="70" spans="1:9" ht="18.75">
      <c r="A70" s="62" t="s">
        <v>79</v>
      </c>
      <c r="B70" s="35" t="s">
        <v>37</v>
      </c>
      <c r="C70" s="120">
        <v>5.8000000000000003E-2</v>
      </c>
      <c r="D70" s="120">
        <v>0.03</v>
      </c>
      <c r="E70" s="120">
        <v>0.02</v>
      </c>
      <c r="F70" s="120">
        <v>0.02</v>
      </c>
      <c r="G70" s="240">
        <v>2.1000000000000001E-2</v>
      </c>
      <c r="H70" s="120">
        <v>2.1000000000000001E-2</v>
      </c>
      <c r="I70" s="240">
        <v>2.1000000000000001E-2</v>
      </c>
    </row>
    <row r="71" spans="1:9" ht="18.75">
      <c r="A71" s="62" t="s">
        <v>80</v>
      </c>
      <c r="B71" s="35" t="s">
        <v>37</v>
      </c>
      <c r="C71" s="120">
        <v>0</v>
      </c>
      <c r="D71" s="120">
        <v>2.5000000000000001E-2</v>
      </c>
      <c r="E71" s="120">
        <v>2.5000000000000001E-2</v>
      </c>
      <c r="F71" s="120">
        <v>2.5000000000000001E-2</v>
      </c>
      <c r="G71" s="240">
        <v>2.5999999999999999E-2</v>
      </c>
      <c r="H71" s="120">
        <v>2.5999999999999999E-2</v>
      </c>
      <c r="I71" s="240">
        <v>2.5999999999999999E-2</v>
      </c>
    </row>
    <row r="72" spans="1:9" ht="18.75">
      <c r="A72" s="62" t="s">
        <v>81</v>
      </c>
      <c r="B72" s="35" t="s">
        <v>37</v>
      </c>
      <c r="C72" s="120">
        <v>7.9000000000000001E-2</v>
      </c>
      <c r="D72" s="120">
        <v>0.121</v>
      </c>
      <c r="E72" s="120">
        <v>0.124</v>
      </c>
      <c r="F72" s="120">
        <v>0.125</v>
      </c>
      <c r="G72" s="240">
        <v>0.126</v>
      </c>
      <c r="H72" s="120">
        <v>0.127</v>
      </c>
      <c r="I72" s="240">
        <v>0.128</v>
      </c>
    </row>
    <row r="73" spans="1:9" ht="18.75">
      <c r="A73" s="62" t="s">
        <v>27</v>
      </c>
      <c r="B73" s="35" t="s">
        <v>37</v>
      </c>
      <c r="C73" s="120">
        <v>0</v>
      </c>
      <c r="D73" s="240">
        <v>0.05</v>
      </c>
      <c r="E73" s="120">
        <v>4.5999999999999999E-2</v>
      </c>
      <c r="F73" s="120">
        <v>4.5999999999999999E-2</v>
      </c>
      <c r="G73" s="240">
        <v>4.5999999999999999E-2</v>
      </c>
      <c r="H73" s="120">
        <v>4.5999999999999999E-2</v>
      </c>
      <c r="I73" s="240">
        <v>4.5999999999999999E-2</v>
      </c>
    </row>
    <row r="74" spans="1:9" ht="56.25">
      <c r="A74" s="49" t="s">
        <v>2</v>
      </c>
      <c r="B74" s="35" t="s">
        <v>37</v>
      </c>
      <c r="C74" s="120">
        <v>0.91700000000000004</v>
      </c>
      <c r="D74" s="240">
        <v>0.9</v>
      </c>
      <c r="E74" s="240">
        <v>0.9</v>
      </c>
      <c r="F74" s="240">
        <v>0.9</v>
      </c>
      <c r="G74" s="240">
        <v>0.95</v>
      </c>
      <c r="H74" s="240">
        <v>0.99</v>
      </c>
      <c r="I74" s="240">
        <v>0.99</v>
      </c>
    </row>
    <row r="75" spans="1:9" ht="18.75">
      <c r="A75" s="62" t="s">
        <v>82</v>
      </c>
      <c r="B75" s="35" t="s">
        <v>37</v>
      </c>
      <c r="C75" s="120">
        <v>8.5000000000000006E-2</v>
      </c>
      <c r="D75" s="120">
        <v>9.9000000000000005E-2</v>
      </c>
      <c r="E75" s="240">
        <v>0.10100000000000001</v>
      </c>
      <c r="F75" s="120">
        <v>0.10100000000000001</v>
      </c>
      <c r="G75" s="240">
        <v>0.10199999999999999</v>
      </c>
      <c r="H75" s="120">
        <v>0.10299999999999999</v>
      </c>
      <c r="I75" s="240">
        <v>0.104</v>
      </c>
    </row>
    <row r="76" spans="1:9" ht="37.5">
      <c r="A76" s="49" t="s">
        <v>78</v>
      </c>
      <c r="B76" s="35" t="s">
        <v>37</v>
      </c>
      <c r="C76" s="120">
        <v>0.46500000000000002</v>
      </c>
      <c r="D76" s="120">
        <v>0.79300000000000004</v>
      </c>
      <c r="E76" s="120">
        <v>0.90500000000000003</v>
      </c>
      <c r="F76" s="120">
        <v>0.90500000000000003</v>
      </c>
      <c r="G76" s="240">
        <v>0.90500000000000003</v>
      </c>
      <c r="H76" s="120">
        <v>0.90500000000000003</v>
      </c>
      <c r="I76" s="240">
        <v>0.91400000000000003</v>
      </c>
    </row>
    <row r="77" spans="1:9" ht="18.75">
      <c r="A77" s="62" t="s">
        <v>83</v>
      </c>
      <c r="B77" s="35" t="s">
        <v>37</v>
      </c>
      <c r="C77" s="120">
        <v>1.5429999999999999</v>
      </c>
      <c r="D77" s="120">
        <v>1.4159999999999999</v>
      </c>
      <c r="E77" s="120">
        <v>1.343</v>
      </c>
      <c r="F77" s="240">
        <v>1.35</v>
      </c>
      <c r="G77" s="240">
        <v>1.357</v>
      </c>
      <c r="H77" s="120">
        <v>1.3640000000000001</v>
      </c>
      <c r="I77" s="240">
        <v>1.371</v>
      </c>
    </row>
    <row r="78" spans="1:9" ht="18.75">
      <c r="A78" s="62" t="s">
        <v>84</v>
      </c>
      <c r="B78" s="35" t="s">
        <v>37</v>
      </c>
      <c r="C78" s="120">
        <v>0.68200000000000005</v>
      </c>
      <c r="D78" s="120">
        <v>0.73799999999999999</v>
      </c>
      <c r="E78" s="120">
        <v>0.72899999999999998</v>
      </c>
      <c r="F78" s="120">
        <v>0.73299999999999998</v>
      </c>
      <c r="G78" s="240">
        <v>0.73699999999999999</v>
      </c>
      <c r="H78" s="240">
        <v>0.74</v>
      </c>
      <c r="I78" s="240">
        <v>0.74399999999999999</v>
      </c>
    </row>
    <row r="79" spans="1:9" ht="37.5">
      <c r="A79" s="63" t="s">
        <v>85</v>
      </c>
      <c r="B79" s="35" t="s">
        <v>37</v>
      </c>
      <c r="C79" s="120">
        <v>0.29299999999999998</v>
      </c>
      <c r="D79" s="240">
        <v>0.19</v>
      </c>
      <c r="E79" s="120">
        <v>0.156</v>
      </c>
      <c r="F79" s="120">
        <v>0.157</v>
      </c>
      <c r="G79" s="240">
        <v>0.158</v>
      </c>
      <c r="H79" s="120">
        <v>0.159</v>
      </c>
      <c r="I79" s="240">
        <v>0.16</v>
      </c>
    </row>
    <row r="80" spans="1:9" ht="18.75">
      <c r="A80" s="62" t="s">
        <v>87</v>
      </c>
      <c r="B80" s="35" t="s">
        <v>37</v>
      </c>
      <c r="C80" s="120">
        <v>6.2E-2</v>
      </c>
      <c r="D80" s="120">
        <v>9.5000000000000001E-2</v>
      </c>
      <c r="E80" s="240">
        <v>0.09</v>
      </c>
      <c r="F80" s="120">
        <v>9.0999999999999998E-2</v>
      </c>
      <c r="G80" s="240">
        <v>9.1999999999999998E-2</v>
      </c>
      <c r="H80" s="120">
        <v>9.1999999999999998E-2</v>
      </c>
      <c r="I80" s="240">
        <v>9.1999999999999998E-2</v>
      </c>
    </row>
    <row r="81" spans="1:9" ht="54.75" customHeight="1">
      <c r="A81" s="64" t="s">
        <v>97</v>
      </c>
      <c r="B81" s="35" t="s">
        <v>37</v>
      </c>
      <c r="C81" s="120">
        <v>0.65800000000000003</v>
      </c>
      <c r="D81" s="120">
        <v>0.53900000000000003</v>
      </c>
      <c r="E81" s="120">
        <v>0.124</v>
      </c>
      <c r="F81" s="120">
        <v>0.125</v>
      </c>
      <c r="G81" s="240">
        <v>0.126</v>
      </c>
      <c r="H81" s="120">
        <v>0.127</v>
      </c>
      <c r="I81" s="240">
        <v>0.128</v>
      </c>
    </row>
    <row r="82" spans="1:9" ht="18.75">
      <c r="A82" s="65" t="s">
        <v>86</v>
      </c>
      <c r="B82" s="35"/>
      <c r="C82" s="120"/>
      <c r="D82" s="36"/>
      <c r="E82" s="36"/>
      <c r="F82" s="36"/>
      <c r="G82" s="37"/>
      <c r="H82" s="36"/>
      <c r="I82" s="37"/>
    </row>
    <row r="83" spans="1:9" ht="18.75">
      <c r="A83" s="66" t="s">
        <v>83</v>
      </c>
      <c r="B83" s="35" t="s">
        <v>37</v>
      </c>
      <c r="C83" s="120">
        <v>0.40600000000000003</v>
      </c>
      <c r="D83" s="120">
        <v>0.32400000000000001</v>
      </c>
      <c r="E83" s="120">
        <v>0</v>
      </c>
      <c r="F83" s="120">
        <v>0</v>
      </c>
      <c r="G83" s="249">
        <v>0</v>
      </c>
      <c r="H83" s="120">
        <v>0</v>
      </c>
      <c r="I83" s="249">
        <v>0</v>
      </c>
    </row>
    <row r="84" spans="1:9" ht="18.75">
      <c r="A84" s="34" t="s">
        <v>88</v>
      </c>
      <c r="B84" s="35" t="s">
        <v>37</v>
      </c>
      <c r="C84" s="120">
        <v>0.252</v>
      </c>
      <c r="D84" s="120">
        <v>0.215</v>
      </c>
      <c r="E84" s="120">
        <v>0.124</v>
      </c>
      <c r="F84" s="120">
        <v>0.125</v>
      </c>
      <c r="G84" s="240">
        <v>0.126</v>
      </c>
      <c r="H84" s="120">
        <v>0.127</v>
      </c>
      <c r="I84" s="240">
        <v>0.128</v>
      </c>
    </row>
    <row r="85" spans="1:9" ht="18.75">
      <c r="A85" s="34" t="s">
        <v>89</v>
      </c>
      <c r="B85" s="35" t="s">
        <v>37</v>
      </c>
      <c r="C85" s="120">
        <v>0</v>
      </c>
      <c r="D85" s="120">
        <v>0</v>
      </c>
      <c r="E85" s="120">
        <v>0</v>
      </c>
      <c r="F85" s="120">
        <v>0</v>
      </c>
      <c r="G85" s="249">
        <v>0</v>
      </c>
      <c r="H85" s="120">
        <v>0</v>
      </c>
      <c r="I85" s="249">
        <v>0</v>
      </c>
    </row>
    <row r="86" spans="1:9" ht="18.75">
      <c r="A86" s="34" t="s">
        <v>90</v>
      </c>
      <c r="B86" s="35" t="s">
        <v>36</v>
      </c>
      <c r="C86" s="120">
        <v>0</v>
      </c>
      <c r="D86" s="120">
        <v>0</v>
      </c>
      <c r="E86" s="120">
        <v>0</v>
      </c>
      <c r="F86" s="120">
        <v>0</v>
      </c>
      <c r="G86" s="249">
        <v>0</v>
      </c>
      <c r="H86" s="120">
        <v>0</v>
      </c>
      <c r="I86" s="249">
        <v>0</v>
      </c>
    </row>
    <row r="87" spans="1:9" ht="56.25">
      <c r="A87" s="67" t="s">
        <v>141</v>
      </c>
      <c r="B87" s="35" t="s">
        <v>37</v>
      </c>
      <c r="C87" s="120">
        <v>0.316</v>
      </c>
      <c r="D87" s="123">
        <v>0.54800000000000004</v>
      </c>
      <c r="E87" s="123">
        <v>0.54800000000000004</v>
      </c>
      <c r="F87" s="123">
        <v>0.54800000000000004</v>
      </c>
      <c r="G87" s="123">
        <v>0.54800000000000004</v>
      </c>
      <c r="H87" s="123">
        <v>0.54800000000000004</v>
      </c>
      <c r="I87" s="123">
        <v>0.54800000000000004</v>
      </c>
    </row>
    <row r="88" spans="1:9" ht="19.5">
      <c r="A88" s="47" t="s">
        <v>38</v>
      </c>
      <c r="B88" s="35"/>
      <c r="C88" s="120"/>
      <c r="D88" s="39"/>
      <c r="E88" s="39"/>
      <c r="F88" s="39"/>
      <c r="G88" s="39"/>
      <c r="H88" s="39"/>
      <c r="I88" s="39"/>
    </row>
    <row r="89" spans="1:9" ht="18.75">
      <c r="A89" s="68" t="s">
        <v>71</v>
      </c>
      <c r="B89" s="35" t="s">
        <v>37</v>
      </c>
      <c r="C89" s="120">
        <v>0.22500000000000001</v>
      </c>
      <c r="D89" s="123">
        <v>0.40500000000000003</v>
      </c>
      <c r="E89" s="123">
        <v>0.40500000000000003</v>
      </c>
      <c r="F89" s="123">
        <v>0.40500000000000003</v>
      </c>
      <c r="G89" s="123">
        <v>0.40500000000000003</v>
      </c>
      <c r="H89" s="123">
        <v>0.40500000000000003</v>
      </c>
      <c r="I89" s="123">
        <v>0.40500000000000003</v>
      </c>
    </row>
    <row r="90" spans="1:9" ht="18.75">
      <c r="A90" s="69" t="s">
        <v>91</v>
      </c>
      <c r="B90" s="35" t="s">
        <v>36</v>
      </c>
      <c r="C90" s="120">
        <v>0</v>
      </c>
      <c r="D90" s="123">
        <v>0</v>
      </c>
      <c r="E90" s="123">
        <v>0</v>
      </c>
      <c r="F90" s="123">
        <v>0</v>
      </c>
      <c r="G90" s="123">
        <v>0</v>
      </c>
      <c r="H90" s="123">
        <v>0</v>
      </c>
      <c r="I90" s="123">
        <v>0</v>
      </c>
    </row>
    <row r="91" spans="1:9" ht="18.75">
      <c r="A91" s="70" t="s">
        <v>79</v>
      </c>
      <c r="B91" s="35" t="s">
        <v>37</v>
      </c>
      <c r="C91" s="120">
        <v>0</v>
      </c>
      <c r="D91" s="123">
        <v>0</v>
      </c>
      <c r="E91" s="123">
        <v>0</v>
      </c>
      <c r="F91" s="123">
        <v>0</v>
      </c>
      <c r="G91" s="123">
        <v>0</v>
      </c>
      <c r="H91" s="123">
        <v>0</v>
      </c>
      <c r="I91" s="123">
        <v>0</v>
      </c>
    </row>
    <row r="92" spans="1:9" ht="18.75">
      <c r="A92" s="70" t="s">
        <v>80</v>
      </c>
      <c r="B92" s="35" t="s">
        <v>37</v>
      </c>
      <c r="C92" s="120">
        <v>0</v>
      </c>
      <c r="D92" s="123">
        <v>2E-3</v>
      </c>
      <c r="E92" s="123">
        <v>2E-3</v>
      </c>
      <c r="F92" s="123">
        <v>2E-3</v>
      </c>
      <c r="G92" s="123">
        <v>2E-3</v>
      </c>
      <c r="H92" s="123">
        <v>2E-3</v>
      </c>
      <c r="I92" s="123">
        <v>2E-3</v>
      </c>
    </row>
    <row r="93" spans="1:9" ht="24" customHeight="1">
      <c r="A93" s="50" t="s">
        <v>81</v>
      </c>
      <c r="B93" s="35" t="s">
        <v>37</v>
      </c>
      <c r="C93" s="120">
        <v>4.4999999999999998E-2</v>
      </c>
      <c r="D93" s="123">
        <v>4.4999999999999998E-2</v>
      </c>
      <c r="E93" s="123">
        <v>4.4999999999999998E-2</v>
      </c>
      <c r="F93" s="123">
        <v>4.4999999999999998E-2</v>
      </c>
      <c r="G93" s="123">
        <v>4.4999999999999998E-2</v>
      </c>
      <c r="H93" s="123">
        <v>4.4999999999999998E-2</v>
      </c>
      <c r="I93" s="123">
        <v>4.4999999999999998E-2</v>
      </c>
    </row>
    <row r="94" spans="1:9" ht="18.75">
      <c r="A94" s="70" t="s">
        <v>27</v>
      </c>
      <c r="B94" s="35" t="s">
        <v>36</v>
      </c>
      <c r="C94" s="120">
        <v>0</v>
      </c>
      <c r="D94" s="123">
        <v>1E-3</v>
      </c>
      <c r="E94" s="123">
        <v>1E-3</v>
      </c>
      <c r="F94" s="123">
        <v>1E-3</v>
      </c>
      <c r="G94" s="123">
        <v>1E-3</v>
      </c>
      <c r="H94" s="123">
        <v>1E-3</v>
      </c>
      <c r="I94" s="123">
        <v>1E-3</v>
      </c>
    </row>
    <row r="95" spans="1:9" ht="18.75">
      <c r="A95" s="71" t="s">
        <v>31</v>
      </c>
      <c r="B95" s="35" t="s">
        <v>36</v>
      </c>
      <c r="C95" s="120">
        <v>4.5999999999999999E-2</v>
      </c>
      <c r="D95" s="282">
        <v>0.08</v>
      </c>
      <c r="E95" s="282">
        <v>0.08</v>
      </c>
      <c r="F95" s="282">
        <v>0.08</v>
      </c>
      <c r="G95" s="282">
        <v>0.08</v>
      </c>
      <c r="H95" s="282">
        <v>0.08</v>
      </c>
      <c r="I95" s="282">
        <v>0.08</v>
      </c>
    </row>
    <row r="96" spans="1:9" ht="18.75">
      <c r="A96" s="70" t="s">
        <v>82</v>
      </c>
      <c r="B96" s="35" t="s">
        <v>36</v>
      </c>
      <c r="C96" s="120">
        <v>0</v>
      </c>
      <c r="D96" s="123">
        <v>2E-3</v>
      </c>
      <c r="E96" s="123">
        <v>2E-3</v>
      </c>
      <c r="F96" s="123">
        <v>2E-3</v>
      </c>
      <c r="G96" s="123">
        <v>2E-3</v>
      </c>
      <c r="H96" s="123">
        <v>2E-3</v>
      </c>
      <c r="I96" s="123">
        <v>2E-3</v>
      </c>
    </row>
    <row r="97" spans="1:9" ht="18.75">
      <c r="A97" s="70" t="s">
        <v>87</v>
      </c>
      <c r="B97" s="35" t="s">
        <v>36</v>
      </c>
      <c r="C97" s="120">
        <v>0</v>
      </c>
      <c r="D97" s="123">
        <v>1.2999999999999999E-2</v>
      </c>
      <c r="E97" s="123">
        <v>1.2999999999999999E-2</v>
      </c>
      <c r="F97" s="123">
        <v>1.2999999999999999E-2</v>
      </c>
      <c r="G97" s="123">
        <v>1.2999999999999999E-2</v>
      </c>
      <c r="H97" s="123">
        <v>1.2999999999999999E-2</v>
      </c>
      <c r="I97" s="123">
        <v>1.2999999999999999E-2</v>
      </c>
    </row>
    <row r="98" spans="1:9" ht="39">
      <c r="A98" s="51" t="s">
        <v>173</v>
      </c>
      <c r="B98" s="35" t="s">
        <v>19</v>
      </c>
      <c r="C98" s="121">
        <v>2</v>
      </c>
      <c r="D98" s="120">
        <v>1.6</v>
      </c>
      <c r="E98" s="123">
        <v>1.4</v>
      </c>
      <c r="F98" s="123">
        <v>1.4</v>
      </c>
      <c r="G98" s="123">
        <v>1.4</v>
      </c>
      <c r="H98" s="123">
        <v>1.4</v>
      </c>
      <c r="I98" s="123">
        <v>1.4</v>
      </c>
    </row>
    <row r="99" spans="1:9" ht="58.5">
      <c r="A99" s="47" t="s">
        <v>145</v>
      </c>
      <c r="B99" s="35" t="s">
        <v>20</v>
      </c>
      <c r="C99" s="120">
        <v>13261.4</v>
      </c>
      <c r="D99" s="120">
        <v>21702.9</v>
      </c>
      <c r="E99" s="36">
        <v>21978.2</v>
      </c>
      <c r="F99" s="36">
        <v>22088.1</v>
      </c>
      <c r="G99" s="37">
        <v>24176</v>
      </c>
      <c r="H99" s="36">
        <v>26593.599999999999</v>
      </c>
      <c r="I99" s="37">
        <v>29252.9</v>
      </c>
    </row>
    <row r="100" spans="1:9" ht="19.5">
      <c r="A100" s="47" t="s">
        <v>38</v>
      </c>
      <c r="B100" s="35"/>
      <c r="C100" s="120"/>
      <c r="D100" s="120"/>
      <c r="E100" s="36"/>
      <c r="F100" s="57"/>
      <c r="G100" s="37"/>
      <c r="H100" s="57"/>
      <c r="I100" s="37"/>
    </row>
    <row r="101" spans="1:9" ht="18.75">
      <c r="A101" s="61" t="s">
        <v>71</v>
      </c>
      <c r="B101" s="35" t="s">
        <v>20</v>
      </c>
      <c r="C101" s="120">
        <v>5529.2</v>
      </c>
      <c r="D101" s="120">
        <v>7510.1</v>
      </c>
      <c r="E101" s="120">
        <v>8154.4</v>
      </c>
      <c r="F101" s="120">
        <v>8195.2000000000007</v>
      </c>
      <c r="G101" s="121">
        <v>8970</v>
      </c>
      <c r="H101" s="121">
        <v>9867</v>
      </c>
      <c r="I101" s="121">
        <v>10853.7</v>
      </c>
    </row>
    <row r="102" spans="1:9" ht="18.75">
      <c r="A102" s="49" t="s">
        <v>91</v>
      </c>
      <c r="B102" s="35" t="s">
        <v>20</v>
      </c>
      <c r="C102" s="120">
        <v>11235.5</v>
      </c>
      <c r="D102" s="120">
        <v>0</v>
      </c>
      <c r="E102" s="120">
        <v>0</v>
      </c>
      <c r="F102" s="120">
        <v>0</v>
      </c>
      <c r="G102" s="249">
        <v>0</v>
      </c>
      <c r="H102" s="120">
        <v>0</v>
      </c>
      <c r="I102" s="249">
        <v>0</v>
      </c>
    </row>
    <row r="103" spans="1:9" ht="18.75">
      <c r="A103" s="62" t="s">
        <v>79</v>
      </c>
      <c r="B103" s="35" t="s">
        <v>20</v>
      </c>
      <c r="C103" s="120">
        <v>0</v>
      </c>
      <c r="D103" s="120">
        <v>50231.5</v>
      </c>
      <c r="E103" s="120">
        <v>57666.7</v>
      </c>
      <c r="F103" s="121">
        <v>57955</v>
      </c>
      <c r="G103" s="121">
        <v>63433.4</v>
      </c>
      <c r="H103" s="120">
        <v>69776.7</v>
      </c>
      <c r="I103" s="121">
        <v>76754.399999999994</v>
      </c>
    </row>
    <row r="104" spans="1:9" ht="18.75">
      <c r="A104" s="62" t="s">
        <v>80</v>
      </c>
      <c r="B104" s="35" t="s">
        <v>20</v>
      </c>
      <c r="C104" s="120">
        <v>0</v>
      </c>
      <c r="D104" s="120">
        <v>16559.8</v>
      </c>
      <c r="E104" s="120">
        <v>15978.7</v>
      </c>
      <c r="F104" s="120">
        <v>16058.6</v>
      </c>
      <c r="G104" s="121">
        <v>17577</v>
      </c>
      <c r="H104" s="120">
        <v>19334.7</v>
      </c>
      <c r="I104" s="121">
        <v>21268</v>
      </c>
    </row>
    <row r="105" spans="1:9" ht="18.75">
      <c r="A105" s="62" t="s">
        <v>81</v>
      </c>
      <c r="B105" s="35" t="s">
        <v>20</v>
      </c>
      <c r="C105" s="120">
        <v>15023.6</v>
      </c>
      <c r="D105" s="120">
        <v>34563.1</v>
      </c>
      <c r="E105" s="121">
        <v>31239</v>
      </c>
      <c r="F105" s="36">
        <v>31395.200000000001</v>
      </c>
      <c r="G105" s="121">
        <v>34363</v>
      </c>
      <c r="H105" s="36">
        <v>37799.300000000003</v>
      </c>
      <c r="I105" s="121">
        <v>41579.199999999997</v>
      </c>
    </row>
    <row r="106" spans="1:9" ht="18.75">
      <c r="A106" s="62" t="s">
        <v>27</v>
      </c>
      <c r="B106" s="35" t="s">
        <v>20</v>
      </c>
      <c r="C106" s="120">
        <v>0</v>
      </c>
      <c r="D106" s="120">
        <v>0</v>
      </c>
      <c r="E106" s="120">
        <v>0</v>
      </c>
      <c r="F106" s="120">
        <v>0</v>
      </c>
      <c r="G106" s="249">
        <v>0</v>
      </c>
      <c r="H106" s="120">
        <v>0</v>
      </c>
      <c r="I106" s="249">
        <v>0</v>
      </c>
    </row>
    <row r="107" spans="1:9" ht="56.25">
      <c r="A107" s="71" t="s">
        <v>2</v>
      </c>
      <c r="B107" s="35" t="s">
        <v>20</v>
      </c>
      <c r="C107" s="120">
        <v>11084.8</v>
      </c>
      <c r="D107" s="120">
        <v>15810.3</v>
      </c>
      <c r="E107" s="120">
        <v>18847.8</v>
      </c>
      <c r="F107" s="121">
        <v>18942</v>
      </c>
      <c r="G107" s="121">
        <v>20732.599999999999</v>
      </c>
      <c r="H107" s="120">
        <v>20836.2</v>
      </c>
      <c r="I107" s="121">
        <v>22919.8</v>
      </c>
    </row>
    <row r="108" spans="1:9" ht="18.75">
      <c r="A108" s="62" t="s">
        <v>82</v>
      </c>
      <c r="B108" s="35" t="s">
        <v>20</v>
      </c>
      <c r="C108" s="120">
        <v>0</v>
      </c>
      <c r="D108" s="120">
        <v>39712.5</v>
      </c>
      <c r="E108" s="250">
        <v>39358.800000000003</v>
      </c>
      <c r="F108" s="250">
        <v>39555.599999999999</v>
      </c>
      <c r="G108" s="251">
        <v>43295</v>
      </c>
      <c r="H108" s="250">
        <v>43511.1</v>
      </c>
      <c r="I108" s="251">
        <v>47862.2</v>
      </c>
    </row>
    <row r="109" spans="1:9" ht="37.5">
      <c r="A109" s="49" t="s">
        <v>78</v>
      </c>
      <c r="B109" s="35" t="s">
        <v>20</v>
      </c>
      <c r="C109" s="120">
        <v>23115.9</v>
      </c>
      <c r="D109" s="120">
        <v>29598.2</v>
      </c>
      <c r="E109" s="120">
        <v>26701.4</v>
      </c>
      <c r="F109" s="121">
        <v>26835</v>
      </c>
      <c r="G109" s="121">
        <v>29371.5</v>
      </c>
      <c r="H109" s="120">
        <v>29518.5</v>
      </c>
      <c r="I109" s="121">
        <v>32470.400000000001</v>
      </c>
    </row>
    <row r="110" spans="1:9" ht="18.75">
      <c r="A110" s="62" t="s">
        <v>83</v>
      </c>
      <c r="B110" s="35" t="s">
        <v>20</v>
      </c>
      <c r="C110" s="120">
        <v>13197.4</v>
      </c>
      <c r="D110" s="121">
        <v>18969</v>
      </c>
      <c r="E110" s="120">
        <v>18373.5</v>
      </c>
      <c r="F110" s="120">
        <v>18465.400000000001</v>
      </c>
      <c r="G110" s="121">
        <v>20210.900000000001</v>
      </c>
      <c r="H110" s="120">
        <v>20311.5</v>
      </c>
      <c r="I110" s="121">
        <v>22342.7</v>
      </c>
    </row>
    <row r="111" spans="1:9" ht="18.75">
      <c r="A111" s="62" t="s">
        <v>84</v>
      </c>
      <c r="B111" s="35" t="s">
        <v>20</v>
      </c>
      <c r="C111" s="120">
        <v>11978.2</v>
      </c>
      <c r="D111" s="120">
        <v>21704.7</v>
      </c>
      <c r="E111" s="120">
        <v>21321.5</v>
      </c>
      <c r="F111" s="120">
        <v>21428.1</v>
      </c>
      <c r="G111" s="121">
        <v>23453.7</v>
      </c>
      <c r="H111" s="120">
        <v>23570.9</v>
      </c>
      <c r="I111" s="121">
        <v>25928</v>
      </c>
    </row>
    <row r="112" spans="1:9" ht="37.5">
      <c r="A112" s="63" t="s">
        <v>85</v>
      </c>
      <c r="B112" s="35" t="s">
        <v>20</v>
      </c>
      <c r="C112" s="120">
        <v>8907.5</v>
      </c>
      <c r="D112" s="120">
        <v>14048.7</v>
      </c>
      <c r="E112" s="120">
        <v>16444.2</v>
      </c>
      <c r="F112" s="120">
        <v>16526.400000000001</v>
      </c>
      <c r="G112" s="121">
        <v>18088.599999999999</v>
      </c>
      <c r="H112" s="120">
        <v>18179</v>
      </c>
      <c r="I112" s="121">
        <v>19996.900000000001</v>
      </c>
    </row>
    <row r="113" spans="1:9" ht="18.75">
      <c r="A113" s="62" t="s">
        <v>87</v>
      </c>
      <c r="B113" s="35" t="s">
        <v>20</v>
      </c>
      <c r="C113" s="120">
        <v>24372.5</v>
      </c>
      <c r="D113" s="121">
        <v>19632</v>
      </c>
      <c r="E113" s="120">
        <v>18435.900000000001</v>
      </c>
      <c r="F113" s="121">
        <v>18528</v>
      </c>
      <c r="G113" s="121">
        <v>20279.5</v>
      </c>
      <c r="H113" s="120">
        <v>20380.8</v>
      </c>
      <c r="I113" s="121">
        <v>22418</v>
      </c>
    </row>
    <row r="114" spans="1:9" ht="58.9" customHeight="1">
      <c r="A114" s="64" t="s">
        <v>207</v>
      </c>
      <c r="B114" s="35" t="s">
        <v>20</v>
      </c>
      <c r="C114" s="120">
        <v>8514.4</v>
      </c>
      <c r="D114" s="120">
        <v>13463.2</v>
      </c>
      <c r="E114" s="120">
        <v>20091.5</v>
      </c>
      <c r="F114" s="120">
        <v>20191.900000000001</v>
      </c>
      <c r="G114" s="121">
        <v>22100.6</v>
      </c>
      <c r="H114" s="120">
        <v>22211.1</v>
      </c>
      <c r="I114" s="121">
        <v>24432.2</v>
      </c>
    </row>
    <row r="115" spans="1:9" ht="18.75">
      <c r="A115" s="65" t="s">
        <v>206</v>
      </c>
      <c r="B115" s="35"/>
      <c r="C115" s="120"/>
      <c r="D115" s="120"/>
      <c r="E115" s="36"/>
      <c r="F115" s="36"/>
      <c r="G115" s="37"/>
      <c r="H115" s="36"/>
      <c r="I115" s="37"/>
    </row>
    <row r="116" spans="1:9" ht="18.75">
      <c r="A116" s="66" t="s">
        <v>83</v>
      </c>
      <c r="B116" s="35" t="s">
        <v>20</v>
      </c>
      <c r="C116" s="121">
        <v>7843</v>
      </c>
      <c r="D116" s="121">
        <v>12241</v>
      </c>
      <c r="E116" s="120">
        <v>0</v>
      </c>
      <c r="F116" s="120">
        <v>0</v>
      </c>
      <c r="G116" s="249">
        <v>0</v>
      </c>
      <c r="H116" s="120">
        <v>0</v>
      </c>
      <c r="I116" s="249">
        <v>0</v>
      </c>
    </row>
    <row r="117" spans="1:9" ht="18.75">
      <c r="A117" s="34" t="s">
        <v>88</v>
      </c>
      <c r="B117" s="35" t="s">
        <v>20</v>
      </c>
      <c r="C117" s="120">
        <v>10593.7</v>
      </c>
      <c r="D117" s="121">
        <v>15305</v>
      </c>
      <c r="E117" s="120">
        <v>20091.599999999999</v>
      </c>
      <c r="F117" s="120">
        <v>20191.900000000001</v>
      </c>
      <c r="G117" s="121">
        <v>24485.7</v>
      </c>
      <c r="H117" s="121">
        <v>30431</v>
      </c>
      <c r="I117" s="121">
        <v>38002.699999999997</v>
      </c>
    </row>
    <row r="118" spans="1:9" ht="18.75">
      <c r="A118" s="34" t="s">
        <v>89</v>
      </c>
      <c r="B118" s="35" t="s">
        <v>20</v>
      </c>
      <c r="C118" s="120">
        <v>0</v>
      </c>
      <c r="D118" s="120">
        <v>0</v>
      </c>
      <c r="E118" s="120">
        <v>0</v>
      </c>
      <c r="F118" s="120">
        <v>0</v>
      </c>
      <c r="G118" s="249">
        <v>0</v>
      </c>
      <c r="H118" s="120">
        <v>0</v>
      </c>
      <c r="I118" s="249">
        <v>0</v>
      </c>
    </row>
    <row r="119" spans="1:9" ht="18.75">
      <c r="A119" s="34" t="s">
        <v>90</v>
      </c>
      <c r="B119" s="35" t="s">
        <v>20</v>
      </c>
      <c r="C119" s="120">
        <v>0</v>
      </c>
      <c r="D119" s="120">
        <v>0</v>
      </c>
      <c r="E119" s="120">
        <v>0</v>
      </c>
      <c r="F119" s="120">
        <v>0</v>
      </c>
      <c r="G119" s="249">
        <v>0</v>
      </c>
      <c r="H119" s="120">
        <v>0</v>
      </c>
      <c r="I119" s="249">
        <v>0</v>
      </c>
    </row>
    <row r="120" spans="1:9" ht="60" customHeight="1">
      <c r="A120" s="82" t="s">
        <v>138</v>
      </c>
      <c r="B120" s="35" t="s">
        <v>20</v>
      </c>
      <c r="C120" s="120">
        <v>6798.9</v>
      </c>
      <c r="D120" s="120">
        <v>7277.9</v>
      </c>
      <c r="E120" s="120">
        <v>7649.7</v>
      </c>
      <c r="F120" s="120">
        <v>7861.3</v>
      </c>
      <c r="G120" s="121">
        <v>8057.9</v>
      </c>
      <c r="H120" s="121">
        <v>8138</v>
      </c>
      <c r="I120" s="121">
        <v>8398.4</v>
      </c>
    </row>
    <row r="121" spans="1:9" ht="42.75" customHeight="1">
      <c r="A121" s="84" t="s">
        <v>143</v>
      </c>
      <c r="B121" s="35"/>
      <c r="C121" s="36"/>
      <c r="D121" s="36"/>
      <c r="E121" s="36"/>
      <c r="F121" s="36"/>
      <c r="G121" s="37"/>
      <c r="H121" s="36"/>
      <c r="I121" s="37"/>
    </row>
    <row r="122" spans="1:9" ht="18.75">
      <c r="A122" s="85" t="s">
        <v>38</v>
      </c>
      <c r="B122" s="35" t="s">
        <v>17</v>
      </c>
      <c r="C122" s="120">
        <v>739.1</v>
      </c>
      <c r="D122" s="120">
        <v>1010.3</v>
      </c>
      <c r="E122" s="121">
        <v>1100</v>
      </c>
      <c r="F122" s="121">
        <v>1150</v>
      </c>
      <c r="G122" s="121">
        <v>1200</v>
      </c>
      <c r="H122" s="121">
        <v>1250</v>
      </c>
      <c r="I122" s="121">
        <v>1300</v>
      </c>
    </row>
    <row r="123" spans="1:9" ht="37.5">
      <c r="A123" s="85" t="s">
        <v>144</v>
      </c>
      <c r="B123" s="35"/>
      <c r="C123" s="120">
        <v>27.8</v>
      </c>
      <c r="D123" s="120">
        <v>46.2</v>
      </c>
      <c r="E123" s="121">
        <v>47</v>
      </c>
      <c r="F123" s="120">
        <v>48.3</v>
      </c>
      <c r="G123" s="121">
        <v>49.5</v>
      </c>
      <c r="H123" s="121">
        <v>50</v>
      </c>
      <c r="I123" s="121">
        <v>51.6</v>
      </c>
    </row>
    <row r="124" spans="1:9" ht="37.5">
      <c r="A124" s="85" t="s">
        <v>149</v>
      </c>
      <c r="B124" s="35" t="s">
        <v>17</v>
      </c>
      <c r="C124" s="120">
        <v>16.600000000000001</v>
      </c>
      <c r="D124" s="121">
        <v>11</v>
      </c>
      <c r="E124" s="121">
        <v>12</v>
      </c>
      <c r="F124" s="120">
        <v>12.5</v>
      </c>
      <c r="G124" s="121">
        <v>12.8</v>
      </c>
      <c r="H124" s="121">
        <v>13</v>
      </c>
      <c r="I124" s="121">
        <v>13.5</v>
      </c>
    </row>
    <row r="125" spans="1:9" ht="37.5">
      <c r="A125" s="85" t="s">
        <v>174</v>
      </c>
      <c r="B125" s="35" t="s">
        <v>17</v>
      </c>
      <c r="C125" s="121">
        <v>388</v>
      </c>
      <c r="D125" s="123">
        <v>484.7</v>
      </c>
      <c r="E125" s="123">
        <v>507.5</v>
      </c>
      <c r="F125" s="123">
        <v>558.29999999999995</v>
      </c>
      <c r="G125" s="253">
        <v>609</v>
      </c>
      <c r="H125" s="123">
        <v>614.1</v>
      </c>
      <c r="I125" s="253">
        <v>675.5</v>
      </c>
    </row>
    <row r="126" spans="1:9" ht="18.75">
      <c r="A126" s="13" t="s">
        <v>39</v>
      </c>
      <c r="B126" s="35" t="s">
        <v>17</v>
      </c>
      <c r="C126" s="121">
        <v>2.7</v>
      </c>
      <c r="D126" s="120">
        <v>5.7</v>
      </c>
      <c r="E126" s="121">
        <v>6</v>
      </c>
      <c r="F126" s="120">
        <v>6.2</v>
      </c>
      <c r="G126" s="121">
        <v>6.4</v>
      </c>
      <c r="H126" s="120">
        <v>6.6</v>
      </c>
      <c r="I126" s="121">
        <v>6.8</v>
      </c>
    </row>
    <row r="127" spans="1:9" ht="18.75">
      <c r="A127" s="13" t="s">
        <v>7</v>
      </c>
      <c r="B127" s="35" t="s">
        <v>17</v>
      </c>
      <c r="C127" s="121">
        <v>796</v>
      </c>
      <c r="D127" s="120">
        <v>880.7</v>
      </c>
      <c r="E127" s="121">
        <v>900</v>
      </c>
      <c r="F127" s="121">
        <v>950</v>
      </c>
      <c r="G127" s="121">
        <v>1000</v>
      </c>
      <c r="H127" s="121">
        <v>1050</v>
      </c>
      <c r="I127" s="121">
        <v>1100</v>
      </c>
    </row>
    <row r="128" spans="1:9" ht="31.5">
      <c r="A128" s="106" t="s">
        <v>187</v>
      </c>
      <c r="B128" s="42" t="s">
        <v>17</v>
      </c>
      <c r="C128" s="237">
        <v>1537.8</v>
      </c>
      <c r="D128" s="244">
        <v>1821.7</v>
      </c>
      <c r="E128" s="244">
        <v>1900</v>
      </c>
      <c r="F128" s="244">
        <v>2000</v>
      </c>
      <c r="G128" s="244">
        <v>2100</v>
      </c>
      <c r="H128" s="244">
        <v>2200</v>
      </c>
      <c r="I128" s="244">
        <v>2300</v>
      </c>
    </row>
    <row r="129" spans="1:9" ht="18.75">
      <c r="A129" s="297" t="s">
        <v>202</v>
      </c>
      <c r="B129" s="298"/>
      <c r="C129" s="298"/>
      <c r="D129" s="298"/>
      <c r="E129" s="298"/>
      <c r="F129" s="298"/>
      <c r="G129" s="298"/>
      <c r="H129" s="298"/>
      <c r="I129" s="299"/>
    </row>
    <row r="130" spans="1:9" ht="39">
      <c r="A130" s="107" t="s">
        <v>194</v>
      </c>
      <c r="B130" s="42" t="s">
        <v>17</v>
      </c>
      <c r="C130" s="242">
        <v>105.2</v>
      </c>
      <c r="D130" s="242">
        <v>107.1</v>
      </c>
      <c r="E130" s="242">
        <v>105.4</v>
      </c>
      <c r="F130" s="242">
        <v>90.3</v>
      </c>
      <c r="G130" s="243">
        <v>103.8</v>
      </c>
      <c r="H130" s="242">
        <v>104.8</v>
      </c>
      <c r="I130" s="243">
        <v>105.8</v>
      </c>
    </row>
    <row r="131" spans="1:9" ht="18.75">
      <c r="A131" s="85" t="s">
        <v>38</v>
      </c>
      <c r="B131" s="42" t="s">
        <v>17</v>
      </c>
      <c r="C131" s="239"/>
      <c r="D131" s="239"/>
      <c r="E131" s="239"/>
      <c r="F131" s="239"/>
      <c r="G131" s="238"/>
      <c r="H131" s="239"/>
      <c r="I131" s="238"/>
    </row>
    <row r="132" spans="1:9" ht="18.75">
      <c r="A132" s="13" t="s">
        <v>192</v>
      </c>
      <c r="B132" s="42" t="s">
        <v>17</v>
      </c>
      <c r="C132" s="120">
        <v>78.5</v>
      </c>
      <c r="D132" s="120">
        <v>94.1</v>
      </c>
      <c r="E132" s="120">
        <v>83.9</v>
      </c>
      <c r="F132" s="120">
        <v>78.099999999999994</v>
      </c>
      <c r="G132" s="121">
        <v>80.900000000000006</v>
      </c>
      <c r="H132" s="120">
        <v>81.599999999999994</v>
      </c>
      <c r="I132" s="121">
        <v>83.5</v>
      </c>
    </row>
    <row r="133" spans="1:9" ht="18.75">
      <c r="A133" s="13" t="s">
        <v>193</v>
      </c>
      <c r="B133" s="42"/>
      <c r="C133" s="120"/>
      <c r="D133" s="120"/>
      <c r="E133" s="120"/>
      <c r="F133" s="120"/>
      <c r="G133" s="121"/>
      <c r="H133" s="120"/>
      <c r="I133" s="121"/>
    </row>
    <row r="134" spans="1:9" ht="18.75">
      <c r="A134" s="118" t="s">
        <v>188</v>
      </c>
      <c r="B134" s="42" t="s">
        <v>17</v>
      </c>
      <c r="C134" s="120">
        <v>4.0999999999999996</v>
      </c>
      <c r="D134" s="120">
        <v>4.9000000000000004</v>
      </c>
      <c r="E134" s="120">
        <v>5.0999999999999996</v>
      </c>
      <c r="F134" s="120">
        <v>5.6</v>
      </c>
      <c r="G134" s="121">
        <v>5.7</v>
      </c>
      <c r="H134" s="120">
        <v>5.8</v>
      </c>
      <c r="I134" s="121">
        <v>5.9</v>
      </c>
    </row>
    <row r="135" spans="1:9" ht="31.5">
      <c r="A135" s="113" t="s">
        <v>208</v>
      </c>
      <c r="B135" s="42" t="s">
        <v>17</v>
      </c>
      <c r="C135" s="120"/>
      <c r="D135" s="120"/>
      <c r="E135" s="120"/>
      <c r="F135" s="120"/>
      <c r="G135" s="121"/>
      <c r="H135" s="120"/>
      <c r="I135" s="121"/>
    </row>
    <row r="136" spans="1:9" ht="18.75">
      <c r="A136" s="113" t="s">
        <v>205</v>
      </c>
      <c r="B136" s="42" t="s">
        <v>17</v>
      </c>
      <c r="C136" s="120"/>
      <c r="D136" s="120"/>
      <c r="E136" s="120"/>
      <c r="F136" s="120"/>
      <c r="G136" s="121"/>
      <c r="H136" s="120"/>
      <c r="I136" s="121"/>
    </row>
    <row r="137" spans="1:9" ht="18.75">
      <c r="A137" s="118" t="s">
        <v>189</v>
      </c>
      <c r="B137" s="42" t="s">
        <v>17</v>
      </c>
      <c r="C137" s="120">
        <v>63.6</v>
      </c>
      <c r="D137" s="120">
        <v>0.1</v>
      </c>
      <c r="E137" s="120">
        <v>0.1</v>
      </c>
      <c r="F137" s="120">
        <v>0.1</v>
      </c>
      <c r="G137" s="121">
        <v>0.1</v>
      </c>
      <c r="H137" s="120">
        <v>0.1</v>
      </c>
      <c r="I137" s="121">
        <v>0.1</v>
      </c>
    </row>
    <row r="138" spans="1:9" ht="36.6" customHeight="1">
      <c r="A138" s="113" t="s">
        <v>209</v>
      </c>
      <c r="B138" s="42" t="s">
        <v>17</v>
      </c>
      <c r="C138" s="120"/>
      <c r="D138" s="120"/>
      <c r="E138" s="120"/>
      <c r="F138" s="120"/>
      <c r="G138" s="121"/>
      <c r="H138" s="120"/>
      <c r="I138" s="121"/>
    </row>
    <row r="139" spans="1:9" ht="18.75">
      <c r="A139" s="13" t="s">
        <v>203</v>
      </c>
      <c r="B139" s="42"/>
      <c r="C139" s="120"/>
      <c r="D139" s="120"/>
      <c r="E139" s="120"/>
      <c r="F139" s="120"/>
      <c r="G139" s="121"/>
      <c r="H139" s="120"/>
      <c r="I139" s="121"/>
    </row>
    <row r="140" spans="1:9" ht="18.75">
      <c r="A140" s="112" t="s">
        <v>190</v>
      </c>
      <c r="B140" s="42" t="s">
        <v>17</v>
      </c>
      <c r="C140" s="237">
        <v>4.5</v>
      </c>
      <c r="D140" s="237">
        <v>4.0999999999999996</v>
      </c>
      <c r="E140" s="237">
        <v>4.2</v>
      </c>
      <c r="F140" s="237">
        <v>4.2</v>
      </c>
      <c r="G140" s="244">
        <v>4.2</v>
      </c>
      <c r="H140" s="237">
        <v>4.2</v>
      </c>
      <c r="I140" s="244">
        <v>4.2</v>
      </c>
    </row>
    <row r="141" spans="1:9" s="116" customFormat="1" ht="33.75" customHeight="1">
      <c r="A141" s="114" t="s">
        <v>191</v>
      </c>
      <c r="B141" s="115" t="s">
        <v>17</v>
      </c>
      <c r="C141" s="245">
        <v>3.8</v>
      </c>
      <c r="D141" s="245">
        <v>0</v>
      </c>
      <c r="E141" s="245">
        <v>0</v>
      </c>
      <c r="F141" s="245">
        <v>0</v>
      </c>
      <c r="G141" s="246">
        <v>0</v>
      </c>
      <c r="H141" s="245">
        <v>0</v>
      </c>
      <c r="I141" s="246">
        <v>0</v>
      </c>
    </row>
    <row r="142" spans="1:9" ht="18.75">
      <c r="A142" s="290" t="s">
        <v>109</v>
      </c>
      <c r="B142" s="290"/>
      <c r="C142" s="290"/>
      <c r="D142" s="290"/>
      <c r="E142" s="290"/>
      <c r="F142" s="290"/>
      <c r="G142" s="290"/>
    </row>
    <row r="143" spans="1:9" ht="60" customHeight="1">
      <c r="A143" s="288" t="s">
        <v>40</v>
      </c>
      <c r="B143" s="288"/>
      <c r="C143" s="288"/>
      <c r="D143" s="288"/>
      <c r="E143" s="288"/>
      <c r="F143" s="288"/>
      <c r="G143" s="288"/>
      <c r="H143" s="288"/>
      <c r="I143" s="288"/>
    </row>
    <row r="144" spans="1:9" ht="47.25" customHeight="1">
      <c r="A144" s="289" t="s">
        <v>98</v>
      </c>
      <c r="B144" s="289"/>
      <c r="C144" s="289"/>
      <c r="D144" s="289"/>
      <c r="E144" s="289"/>
      <c r="F144" s="289"/>
      <c r="G144" s="289"/>
      <c r="H144" s="289"/>
      <c r="I144" s="289"/>
    </row>
  </sheetData>
  <mergeCells count="20">
    <mergeCell ref="I7:I8"/>
    <mergeCell ref="F6:I6"/>
    <mergeCell ref="A6:A8"/>
    <mergeCell ref="B6:B8"/>
    <mergeCell ref="A143:I143"/>
    <mergeCell ref="A144:I144"/>
    <mergeCell ref="A142:G142"/>
    <mergeCell ref="H1:I1"/>
    <mergeCell ref="H2:I2"/>
    <mergeCell ref="A1:F1"/>
    <mergeCell ref="D6:D8"/>
    <mergeCell ref="C6:C8"/>
    <mergeCell ref="E6:E8"/>
    <mergeCell ref="A23:I23"/>
    <mergeCell ref="A129:I129"/>
    <mergeCell ref="A64:I64"/>
    <mergeCell ref="A9:I9"/>
    <mergeCell ref="A4:I4"/>
    <mergeCell ref="F7:G7"/>
    <mergeCell ref="H7:H8"/>
  </mergeCells>
  <phoneticPr fontId="15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7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50"/>
  </sheetPr>
  <dimension ref="A1:AM81"/>
  <sheetViews>
    <sheetView view="pageBreakPreview" topLeftCell="O31" zoomScale="75" zoomScaleNormal="75" workbookViewId="0">
      <selection activeCell="N1" sqref="N1"/>
    </sheetView>
  </sheetViews>
  <sheetFormatPr defaultRowHeight="12.75"/>
  <cols>
    <col min="1" max="1" width="34.5703125" customWidth="1"/>
    <col min="2" max="13" width="9.7109375" customWidth="1"/>
    <col min="16" max="16" width="10.28515625" customWidth="1"/>
    <col min="17" max="17" width="9" customWidth="1"/>
    <col min="18" max="19" width="9.28515625" customWidth="1"/>
    <col min="20" max="26" width="9.7109375" customWidth="1"/>
    <col min="27" max="27" width="10.42578125" customWidth="1"/>
    <col min="28" max="28" width="11.140625" customWidth="1"/>
    <col min="29" max="31" width="9.7109375" customWidth="1"/>
  </cols>
  <sheetData>
    <row r="1" spans="1:39" ht="27" customHeight="1"/>
    <row r="2" spans="1:39" ht="15.75" customHeight="1">
      <c r="B2" s="318" t="s">
        <v>270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9" t="s">
        <v>113</v>
      </c>
      <c r="Q2" s="320"/>
      <c r="R2" s="320"/>
      <c r="S2" s="320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4" spans="1:39" ht="15.75">
      <c r="A4" s="79"/>
      <c r="B4" s="321" t="s">
        <v>9</v>
      </c>
      <c r="C4" s="321"/>
      <c r="D4" s="321"/>
      <c r="E4" s="321"/>
      <c r="F4" s="321"/>
      <c r="G4" s="322"/>
      <c r="H4" s="323" t="s">
        <v>105</v>
      </c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2"/>
      <c r="T4" s="317" t="s">
        <v>106</v>
      </c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"/>
      <c r="AM4" s="3"/>
    </row>
    <row r="5" spans="1:39" ht="58.5" customHeight="1">
      <c r="A5" s="80"/>
      <c r="B5" s="315" t="s">
        <v>108</v>
      </c>
      <c r="C5" s="315"/>
      <c r="D5" s="315"/>
      <c r="E5" s="315"/>
      <c r="F5" s="315"/>
      <c r="G5" s="316"/>
      <c r="H5" s="314" t="s">
        <v>1</v>
      </c>
      <c r="I5" s="315"/>
      <c r="J5" s="315"/>
      <c r="K5" s="315"/>
      <c r="L5" s="315"/>
      <c r="M5" s="316"/>
      <c r="N5" s="314" t="s">
        <v>128</v>
      </c>
      <c r="O5" s="315"/>
      <c r="P5" s="315"/>
      <c r="Q5" s="315"/>
      <c r="R5" s="315"/>
      <c r="S5" s="316"/>
      <c r="T5" s="314" t="s">
        <v>0</v>
      </c>
      <c r="U5" s="315"/>
      <c r="V5" s="315"/>
      <c r="W5" s="315"/>
      <c r="X5" s="315"/>
      <c r="Y5" s="316"/>
      <c r="Z5" s="314" t="s">
        <v>135</v>
      </c>
      <c r="AA5" s="315"/>
      <c r="AB5" s="315"/>
      <c r="AC5" s="315"/>
      <c r="AD5" s="315"/>
      <c r="AE5" s="316"/>
      <c r="AF5" s="314" t="s">
        <v>107</v>
      </c>
      <c r="AG5" s="315"/>
      <c r="AH5" s="315"/>
      <c r="AI5" s="315"/>
      <c r="AJ5" s="315"/>
      <c r="AK5" s="316"/>
      <c r="AL5" s="3"/>
    </row>
    <row r="6" spans="1:39" ht="15.75" customHeight="1">
      <c r="A6" s="80"/>
      <c r="B6" s="312" t="s">
        <v>175</v>
      </c>
      <c r="C6" s="312" t="s">
        <v>214</v>
      </c>
      <c r="D6" s="311" t="s">
        <v>215</v>
      </c>
      <c r="E6" s="311" t="s">
        <v>217</v>
      </c>
      <c r="F6" s="311"/>
      <c r="G6" s="311"/>
      <c r="H6" s="312" t="s">
        <v>175</v>
      </c>
      <c r="I6" s="312" t="s">
        <v>214</v>
      </c>
      <c r="J6" s="311" t="s">
        <v>215</v>
      </c>
      <c r="K6" s="311" t="s">
        <v>217</v>
      </c>
      <c r="L6" s="311"/>
      <c r="M6" s="311"/>
      <c r="N6" s="312" t="s">
        <v>175</v>
      </c>
      <c r="O6" s="312" t="s">
        <v>214</v>
      </c>
      <c r="P6" s="311" t="s">
        <v>215</v>
      </c>
      <c r="Q6" s="311" t="s">
        <v>217</v>
      </c>
      <c r="R6" s="311"/>
      <c r="S6" s="311"/>
      <c r="T6" s="312" t="s">
        <v>175</v>
      </c>
      <c r="U6" s="312" t="s">
        <v>214</v>
      </c>
      <c r="V6" s="311" t="s">
        <v>215</v>
      </c>
      <c r="W6" s="311" t="s">
        <v>217</v>
      </c>
      <c r="X6" s="311"/>
      <c r="Y6" s="311"/>
      <c r="Z6" s="312" t="s">
        <v>175</v>
      </c>
      <c r="AA6" s="312" t="s">
        <v>214</v>
      </c>
      <c r="AB6" s="311" t="s">
        <v>215</v>
      </c>
      <c r="AC6" s="311" t="s">
        <v>217</v>
      </c>
      <c r="AD6" s="311"/>
      <c r="AE6" s="311"/>
      <c r="AF6" s="312" t="s">
        <v>175</v>
      </c>
      <c r="AG6" s="312" t="s">
        <v>214</v>
      </c>
      <c r="AH6" s="311" t="s">
        <v>215</v>
      </c>
      <c r="AI6" s="311" t="s">
        <v>217</v>
      </c>
      <c r="AJ6" s="311"/>
      <c r="AK6" s="311"/>
      <c r="AL6" s="3"/>
      <c r="AM6" s="3"/>
    </row>
    <row r="7" spans="1:39" ht="15.75">
      <c r="A7" s="78"/>
      <c r="B7" s="313"/>
      <c r="C7" s="313"/>
      <c r="D7" s="311"/>
      <c r="E7" s="14" t="s">
        <v>169</v>
      </c>
      <c r="F7" s="14" t="s">
        <v>176</v>
      </c>
      <c r="G7" s="14" t="s">
        <v>216</v>
      </c>
      <c r="H7" s="313"/>
      <c r="I7" s="313"/>
      <c r="J7" s="311"/>
      <c r="K7" s="14" t="s">
        <v>169</v>
      </c>
      <c r="L7" s="14" t="s">
        <v>176</v>
      </c>
      <c r="M7" s="14" t="s">
        <v>216</v>
      </c>
      <c r="N7" s="313"/>
      <c r="O7" s="313"/>
      <c r="P7" s="311"/>
      <c r="Q7" s="14" t="s">
        <v>169</v>
      </c>
      <c r="R7" s="14" t="s">
        <v>176</v>
      </c>
      <c r="S7" s="14" t="s">
        <v>216</v>
      </c>
      <c r="T7" s="313"/>
      <c r="U7" s="313"/>
      <c r="V7" s="311"/>
      <c r="W7" s="14" t="s">
        <v>169</v>
      </c>
      <c r="X7" s="14" t="s">
        <v>176</v>
      </c>
      <c r="Y7" s="14" t="s">
        <v>216</v>
      </c>
      <c r="Z7" s="313"/>
      <c r="AA7" s="313"/>
      <c r="AB7" s="311"/>
      <c r="AC7" s="14" t="s">
        <v>169</v>
      </c>
      <c r="AD7" s="14" t="s">
        <v>176</v>
      </c>
      <c r="AE7" s="14" t="s">
        <v>216</v>
      </c>
      <c r="AF7" s="313"/>
      <c r="AG7" s="313"/>
      <c r="AH7" s="311"/>
      <c r="AI7" s="14" t="s">
        <v>169</v>
      </c>
      <c r="AJ7" s="14" t="s">
        <v>176</v>
      </c>
      <c r="AK7" s="14" t="s">
        <v>216</v>
      </c>
      <c r="AL7" s="3"/>
      <c r="AM7" s="3"/>
    </row>
    <row r="8" spans="1:39" ht="37.5" customHeight="1">
      <c r="A8" s="86" t="s">
        <v>122</v>
      </c>
      <c r="B8" s="269">
        <f>B10+B14+B33</f>
        <v>1381.7</v>
      </c>
      <c r="C8" s="269">
        <f t="shared" ref="C8:AK8" si="0">C10+C14+C33</f>
        <v>809.59999999999991</v>
      </c>
      <c r="D8" s="269">
        <f t="shared" si="0"/>
        <v>1046.7</v>
      </c>
      <c r="E8" s="269">
        <f t="shared" si="0"/>
        <v>1084.5</v>
      </c>
      <c r="F8" s="269">
        <f t="shared" si="0"/>
        <v>1125.5</v>
      </c>
      <c r="G8" s="269">
        <f t="shared" si="0"/>
        <v>1162.8999999999999</v>
      </c>
      <c r="H8" s="269">
        <f t="shared" si="0"/>
        <v>1381.7</v>
      </c>
      <c r="I8" s="269">
        <f t="shared" si="0"/>
        <v>809.59999999999991</v>
      </c>
      <c r="J8" s="269">
        <f t="shared" si="0"/>
        <v>1046.7</v>
      </c>
      <c r="K8" s="269">
        <f t="shared" si="0"/>
        <v>1084.5</v>
      </c>
      <c r="L8" s="269">
        <f t="shared" si="0"/>
        <v>1125.5</v>
      </c>
      <c r="M8" s="269">
        <f t="shared" si="0"/>
        <v>1162.8999999999999</v>
      </c>
      <c r="N8" s="269">
        <f t="shared" si="0"/>
        <v>176.3</v>
      </c>
      <c r="O8" s="269">
        <f t="shared" si="0"/>
        <v>138</v>
      </c>
      <c r="P8" s="269">
        <f t="shared" si="0"/>
        <v>149.69999999999999</v>
      </c>
      <c r="Q8" s="269">
        <f t="shared" si="0"/>
        <v>127.89999999999999</v>
      </c>
      <c r="R8" s="269">
        <f t="shared" si="0"/>
        <v>110.7</v>
      </c>
      <c r="S8" s="269">
        <f t="shared" si="0"/>
        <v>116.60000000000001</v>
      </c>
      <c r="T8" s="276">
        <f t="shared" si="0"/>
        <v>359</v>
      </c>
      <c r="U8" s="276">
        <f t="shared" si="0"/>
        <v>316</v>
      </c>
      <c r="V8" s="276">
        <f t="shared" si="0"/>
        <v>285</v>
      </c>
      <c r="W8" s="276">
        <f t="shared" si="0"/>
        <v>285</v>
      </c>
      <c r="X8" s="276">
        <f t="shared" si="0"/>
        <v>285</v>
      </c>
      <c r="Y8" s="276">
        <f t="shared" si="0"/>
        <v>285</v>
      </c>
      <c r="Z8" s="269">
        <f t="shared" si="0"/>
        <v>159363.1</v>
      </c>
      <c r="AA8" s="269">
        <f t="shared" si="0"/>
        <v>138982.1</v>
      </c>
      <c r="AB8" s="269">
        <f t="shared" si="0"/>
        <v>125074.9</v>
      </c>
      <c r="AC8" s="269">
        <f t="shared" si="0"/>
        <v>130675</v>
      </c>
      <c r="AD8" s="269">
        <f t="shared" si="0"/>
        <v>135898.29999999999</v>
      </c>
      <c r="AE8" s="269">
        <f t="shared" si="0"/>
        <v>141482.79999999999</v>
      </c>
      <c r="AF8" s="269">
        <f t="shared" si="0"/>
        <v>108.4</v>
      </c>
      <c r="AG8" s="269">
        <f t="shared" si="0"/>
        <v>109.23</v>
      </c>
      <c r="AH8" s="269">
        <f t="shared" si="0"/>
        <v>116.3</v>
      </c>
      <c r="AI8" s="269">
        <f t="shared" si="0"/>
        <v>121.99999999999999</v>
      </c>
      <c r="AJ8" s="269">
        <f t="shared" si="0"/>
        <v>127.19999999999999</v>
      </c>
      <c r="AK8" s="269">
        <f t="shared" si="0"/>
        <v>132.6</v>
      </c>
      <c r="AL8" s="3"/>
      <c r="AM8" s="3"/>
    </row>
    <row r="9" spans="1:39" ht="28.5" customHeight="1">
      <c r="A9" s="90" t="s">
        <v>111</v>
      </c>
      <c r="B9" s="8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  <c r="U9" s="16"/>
      <c r="V9" s="16"/>
      <c r="W9" s="16"/>
      <c r="X9" s="16"/>
      <c r="Y9" s="15"/>
      <c r="Z9" s="15"/>
      <c r="AA9" s="15"/>
      <c r="AB9" s="15"/>
      <c r="AC9" s="15"/>
      <c r="AD9" s="15"/>
      <c r="AE9" s="15"/>
      <c r="AF9" s="77"/>
      <c r="AG9" s="77"/>
      <c r="AH9" s="77"/>
      <c r="AI9" s="77"/>
      <c r="AJ9" s="77"/>
      <c r="AK9" s="77"/>
      <c r="AL9" s="3"/>
      <c r="AM9" s="3"/>
    </row>
    <row r="10" spans="1:39" ht="15.75" customHeight="1">
      <c r="A10" s="99" t="s">
        <v>110</v>
      </c>
      <c r="B10" s="201">
        <f t="shared" ref="B10:M10" si="1">B11+B12+B13</f>
        <v>1330.3999999999999</v>
      </c>
      <c r="C10" s="211">
        <f t="shared" si="1"/>
        <v>755</v>
      </c>
      <c r="D10" s="211">
        <f t="shared" si="1"/>
        <v>984.9</v>
      </c>
      <c r="E10" s="211">
        <f t="shared" si="1"/>
        <v>1018.7</v>
      </c>
      <c r="F10" s="211">
        <f t="shared" si="1"/>
        <v>1057.2</v>
      </c>
      <c r="G10" s="211">
        <f t="shared" si="1"/>
        <v>1092.0999999999999</v>
      </c>
      <c r="H10" s="210">
        <f t="shared" si="1"/>
        <v>1330.3999999999999</v>
      </c>
      <c r="I10" s="211">
        <f t="shared" si="1"/>
        <v>755</v>
      </c>
      <c r="J10" s="211">
        <f t="shared" si="1"/>
        <v>984.9</v>
      </c>
      <c r="K10" s="211">
        <f t="shared" si="1"/>
        <v>1018.7</v>
      </c>
      <c r="L10" s="211">
        <f t="shared" si="1"/>
        <v>1057.2</v>
      </c>
      <c r="M10" s="211">
        <f t="shared" si="1"/>
        <v>1092.0999999999999</v>
      </c>
      <c r="N10" s="214">
        <f t="shared" ref="N10:AK10" si="2">N11+N12+N13</f>
        <v>173</v>
      </c>
      <c r="O10" s="214">
        <f t="shared" si="2"/>
        <v>137.9</v>
      </c>
      <c r="P10" s="214">
        <f t="shared" si="2"/>
        <v>149.1</v>
      </c>
      <c r="Q10" s="214">
        <f t="shared" si="2"/>
        <v>127.3</v>
      </c>
      <c r="R10" s="214">
        <f t="shared" si="2"/>
        <v>110</v>
      </c>
      <c r="S10" s="214">
        <f t="shared" si="2"/>
        <v>115.9</v>
      </c>
      <c r="T10" s="232">
        <f t="shared" si="2"/>
        <v>270</v>
      </c>
      <c r="U10" s="232">
        <f t="shared" si="2"/>
        <v>252</v>
      </c>
      <c r="V10" s="232">
        <f t="shared" si="2"/>
        <v>222</v>
      </c>
      <c r="W10" s="232">
        <f t="shared" si="2"/>
        <v>222</v>
      </c>
      <c r="X10" s="232">
        <f t="shared" si="2"/>
        <v>222</v>
      </c>
      <c r="Y10" s="232">
        <f t="shared" si="2"/>
        <v>222</v>
      </c>
      <c r="Z10" s="214">
        <f t="shared" si="2"/>
        <v>103306</v>
      </c>
      <c r="AA10" s="214">
        <f t="shared" si="2"/>
        <v>89568.5</v>
      </c>
      <c r="AB10" s="214">
        <f t="shared" si="2"/>
        <v>76000.800000000003</v>
      </c>
      <c r="AC10" s="214">
        <f t="shared" si="2"/>
        <v>79749.100000000006</v>
      </c>
      <c r="AD10" s="214">
        <f t="shared" si="2"/>
        <v>83120.5</v>
      </c>
      <c r="AE10" s="214">
        <f t="shared" si="2"/>
        <v>86544.5</v>
      </c>
      <c r="AF10" s="233">
        <f t="shared" si="2"/>
        <v>93.2</v>
      </c>
      <c r="AG10" s="233">
        <f t="shared" si="2"/>
        <v>97.2</v>
      </c>
      <c r="AH10" s="233">
        <f t="shared" si="2"/>
        <v>103.8</v>
      </c>
      <c r="AI10" s="233">
        <f t="shared" si="2"/>
        <v>108.89999999999999</v>
      </c>
      <c r="AJ10" s="233">
        <f t="shared" si="2"/>
        <v>113.5</v>
      </c>
      <c r="AK10" s="233">
        <f t="shared" si="2"/>
        <v>118.2</v>
      </c>
      <c r="AL10" s="3"/>
      <c r="AM10" s="3"/>
    </row>
    <row r="11" spans="1:39" ht="31.5">
      <c r="A11" s="17" t="s">
        <v>222</v>
      </c>
      <c r="B11" s="15">
        <v>50.9</v>
      </c>
      <c r="C11" s="15">
        <v>42.5</v>
      </c>
      <c r="D11" s="15">
        <v>0</v>
      </c>
      <c r="E11" s="15">
        <v>0</v>
      </c>
      <c r="F11" s="15">
        <v>0</v>
      </c>
      <c r="G11" s="15">
        <v>0</v>
      </c>
      <c r="H11" s="15">
        <v>50.9</v>
      </c>
      <c r="I11" s="15">
        <v>42.5</v>
      </c>
      <c r="J11" s="15">
        <v>0</v>
      </c>
      <c r="K11" s="15">
        <v>0</v>
      </c>
      <c r="L11" s="15">
        <v>0</v>
      </c>
      <c r="M11" s="15">
        <v>0</v>
      </c>
      <c r="N11" s="212">
        <v>0</v>
      </c>
      <c r="O11" s="212">
        <v>0</v>
      </c>
      <c r="P11" s="15">
        <v>0</v>
      </c>
      <c r="Q11" s="15">
        <v>0</v>
      </c>
      <c r="R11" s="15">
        <v>0</v>
      </c>
      <c r="S11" s="15">
        <v>0</v>
      </c>
      <c r="T11" s="16">
        <v>37</v>
      </c>
      <c r="U11" s="16">
        <v>25</v>
      </c>
      <c r="V11" s="16">
        <v>0</v>
      </c>
      <c r="W11" s="16">
        <v>0</v>
      </c>
      <c r="X11" s="16">
        <v>0</v>
      </c>
      <c r="Y11" s="15">
        <v>0</v>
      </c>
      <c r="Z11" s="15">
        <v>22522.5</v>
      </c>
      <c r="AA11" s="200">
        <v>23000</v>
      </c>
      <c r="AB11" s="15">
        <v>0</v>
      </c>
      <c r="AC11" s="15">
        <v>0</v>
      </c>
      <c r="AD11" s="15">
        <v>0</v>
      </c>
      <c r="AE11" s="15">
        <v>0</v>
      </c>
      <c r="AF11" s="200">
        <v>10</v>
      </c>
      <c r="AG11" s="77">
        <v>6.9</v>
      </c>
      <c r="AH11" s="77">
        <v>0</v>
      </c>
      <c r="AI11" s="77">
        <v>0</v>
      </c>
      <c r="AJ11" s="77">
        <v>0</v>
      </c>
      <c r="AK11" s="77">
        <v>0</v>
      </c>
      <c r="AL11" s="3"/>
      <c r="AM11" s="3"/>
    </row>
    <row r="12" spans="1:39" ht="31.5">
      <c r="A12" s="124" t="s">
        <v>223</v>
      </c>
      <c r="B12" s="15">
        <v>770.3</v>
      </c>
      <c r="C12" s="15">
        <v>475.7</v>
      </c>
      <c r="D12" s="15">
        <v>531.79999999999995</v>
      </c>
      <c r="E12" s="15">
        <v>543.5</v>
      </c>
      <c r="F12" s="15">
        <v>561.5</v>
      </c>
      <c r="G12" s="15">
        <v>576.6</v>
      </c>
      <c r="H12" s="15">
        <v>770.3</v>
      </c>
      <c r="I12" s="15">
        <v>475.7</v>
      </c>
      <c r="J12" s="15">
        <v>531.79999999999995</v>
      </c>
      <c r="K12" s="15">
        <v>543.5</v>
      </c>
      <c r="L12" s="15">
        <v>561.5</v>
      </c>
      <c r="M12" s="15">
        <v>576.6</v>
      </c>
      <c r="N12" s="212">
        <v>0</v>
      </c>
      <c r="O12" s="212">
        <v>0</v>
      </c>
      <c r="P12" s="15">
        <v>0</v>
      </c>
      <c r="Q12" s="15">
        <v>0</v>
      </c>
      <c r="R12" s="15">
        <v>0</v>
      </c>
      <c r="S12" s="15">
        <v>0</v>
      </c>
      <c r="T12" s="16">
        <v>229</v>
      </c>
      <c r="U12" s="16">
        <v>146</v>
      </c>
      <c r="V12" s="16">
        <v>145</v>
      </c>
      <c r="W12" s="16">
        <v>145</v>
      </c>
      <c r="X12" s="16">
        <v>145</v>
      </c>
      <c r="Y12" s="15">
        <v>145</v>
      </c>
      <c r="Z12" s="15">
        <v>29366.799999999999</v>
      </c>
      <c r="AA12" s="200">
        <v>32907</v>
      </c>
      <c r="AB12" s="15">
        <v>41152.300000000003</v>
      </c>
      <c r="AC12" s="200">
        <v>43169</v>
      </c>
      <c r="AD12" s="15">
        <v>45025.3</v>
      </c>
      <c r="AE12" s="15">
        <v>46825.9</v>
      </c>
      <c r="AF12" s="15">
        <v>80.7</v>
      </c>
      <c r="AG12" s="77">
        <v>57.6</v>
      </c>
      <c r="AH12" s="77">
        <v>71.599999999999994</v>
      </c>
      <c r="AI12" s="77">
        <v>75.099999999999994</v>
      </c>
      <c r="AJ12" s="77">
        <v>78.3</v>
      </c>
      <c r="AK12" s="77">
        <v>81.5</v>
      </c>
      <c r="AL12" s="3"/>
      <c r="AM12" s="3"/>
    </row>
    <row r="13" spans="1:39" ht="31.5">
      <c r="A13" s="91" t="s">
        <v>224</v>
      </c>
      <c r="B13" s="15">
        <v>509.2</v>
      </c>
      <c r="C13" s="15">
        <v>236.8</v>
      </c>
      <c r="D13" s="15">
        <v>453.1</v>
      </c>
      <c r="E13" s="15">
        <v>475.2</v>
      </c>
      <c r="F13" s="15">
        <v>495.7</v>
      </c>
      <c r="G13" s="15">
        <v>515.5</v>
      </c>
      <c r="H13" s="15">
        <v>509.2</v>
      </c>
      <c r="I13" s="15">
        <v>236.8</v>
      </c>
      <c r="J13" s="15">
        <v>453.1</v>
      </c>
      <c r="K13" s="15">
        <v>475.2</v>
      </c>
      <c r="L13" s="15">
        <v>495.7</v>
      </c>
      <c r="M13" s="15">
        <v>515.5</v>
      </c>
      <c r="N13" s="213">
        <v>173</v>
      </c>
      <c r="O13" s="212">
        <v>137.9</v>
      </c>
      <c r="P13" s="15">
        <v>149.1</v>
      </c>
      <c r="Q13" s="15">
        <v>127.3</v>
      </c>
      <c r="R13" s="200">
        <v>110</v>
      </c>
      <c r="S13" s="15">
        <v>115.9</v>
      </c>
      <c r="T13" s="16">
        <v>4</v>
      </c>
      <c r="U13" s="16">
        <v>81</v>
      </c>
      <c r="V13" s="16">
        <v>77</v>
      </c>
      <c r="W13" s="16">
        <v>77</v>
      </c>
      <c r="X13" s="16">
        <v>77</v>
      </c>
      <c r="Y13" s="15">
        <v>77</v>
      </c>
      <c r="Z13" s="15">
        <v>51416.7</v>
      </c>
      <c r="AA13" s="200">
        <v>33661.5</v>
      </c>
      <c r="AB13" s="15">
        <v>34848.5</v>
      </c>
      <c r="AC13" s="15">
        <v>36580.1</v>
      </c>
      <c r="AD13" s="15">
        <v>38095.199999999997</v>
      </c>
      <c r="AE13" s="15">
        <v>39718.6</v>
      </c>
      <c r="AF13" s="15">
        <v>2.5</v>
      </c>
      <c r="AG13" s="77">
        <v>32.700000000000003</v>
      </c>
      <c r="AH13" s="77">
        <v>32.200000000000003</v>
      </c>
      <c r="AI13" s="77">
        <v>33.799999999999997</v>
      </c>
      <c r="AJ13" s="77">
        <v>35.200000000000003</v>
      </c>
      <c r="AK13" s="77">
        <v>36.700000000000003</v>
      </c>
      <c r="AL13" s="3"/>
      <c r="AM13" s="3"/>
    </row>
    <row r="14" spans="1:39" ht="31.5" customHeight="1">
      <c r="A14" s="92" t="s">
        <v>41</v>
      </c>
      <c r="B14" s="202">
        <f>B17+B27+B30</f>
        <v>30.4</v>
      </c>
      <c r="C14" s="202">
        <f t="shared" ref="C14:AK14" si="3">C17+C27+C30</f>
        <v>37.799999999999997</v>
      </c>
      <c r="D14" s="202">
        <f t="shared" si="3"/>
        <v>39.9</v>
      </c>
      <c r="E14" s="202">
        <f t="shared" si="3"/>
        <v>41.8</v>
      </c>
      <c r="F14" s="202">
        <f t="shared" si="3"/>
        <v>43.1</v>
      </c>
      <c r="G14" s="202">
        <f t="shared" si="3"/>
        <v>44.8</v>
      </c>
      <c r="H14" s="202">
        <f t="shared" si="3"/>
        <v>30.4</v>
      </c>
      <c r="I14" s="202">
        <f t="shared" si="3"/>
        <v>37.799999999999997</v>
      </c>
      <c r="J14" s="202">
        <f t="shared" si="3"/>
        <v>39.9</v>
      </c>
      <c r="K14" s="202">
        <f t="shared" si="3"/>
        <v>41.8</v>
      </c>
      <c r="L14" s="202">
        <f t="shared" si="3"/>
        <v>43.1</v>
      </c>
      <c r="M14" s="202">
        <f t="shared" si="3"/>
        <v>44.8</v>
      </c>
      <c r="N14" s="264">
        <f t="shared" si="3"/>
        <v>0.8</v>
      </c>
      <c r="O14" s="265">
        <f t="shared" si="3"/>
        <v>0</v>
      </c>
      <c r="P14" s="265">
        <f t="shared" si="3"/>
        <v>0</v>
      </c>
      <c r="Q14" s="265">
        <f t="shared" si="3"/>
        <v>0</v>
      </c>
      <c r="R14" s="265">
        <f t="shared" si="3"/>
        <v>0</v>
      </c>
      <c r="S14" s="265">
        <f t="shared" si="3"/>
        <v>0</v>
      </c>
      <c r="T14" s="275">
        <f t="shared" si="3"/>
        <v>46</v>
      </c>
      <c r="U14" s="275">
        <f t="shared" si="3"/>
        <v>19</v>
      </c>
      <c r="V14" s="275">
        <f t="shared" si="3"/>
        <v>18</v>
      </c>
      <c r="W14" s="275">
        <f t="shared" si="3"/>
        <v>18</v>
      </c>
      <c r="X14" s="275">
        <f t="shared" si="3"/>
        <v>18</v>
      </c>
      <c r="Y14" s="275">
        <f t="shared" si="3"/>
        <v>18</v>
      </c>
      <c r="Z14" s="202">
        <f t="shared" si="3"/>
        <v>27314.799999999999</v>
      </c>
      <c r="AA14" s="202">
        <f t="shared" si="3"/>
        <v>21018.5</v>
      </c>
      <c r="AB14" s="202">
        <f t="shared" si="3"/>
        <v>18981.5</v>
      </c>
      <c r="AC14" s="202">
        <f t="shared" si="3"/>
        <v>18981.5</v>
      </c>
      <c r="AD14" s="202">
        <f t="shared" si="3"/>
        <v>18981.5</v>
      </c>
      <c r="AE14" s="202">
        <f t="shared" si="3"/>
        <v>18981.5</v>
      </c>
      <c r="AF14" s="202">
        <f t="shared" si="3"/>
        <v>7.4</v>
      </c>
      <c r="AG14" s="202">
        <f t="shared" si="3"/>
        <v>4.03</v>
      </c>
      <c r="AH14" s="202">
        <f t="shared" si="3"/>
        <v>4.0999999999999996</v>
      </c>
      <c r="AI14" s="202">
        <f t="shared" si="3"/>
        <v>4.0999999999999996</v>
      </c>
      <c r="AJ14" s="202">
        <f t="shared" si="3"/>
        <v>4.0999999999999996</v>
      </c>
      <c r="AK14" s="202">
        <f t="shared" si="3"/>
        <v>4.0999999999999996</v>
      </c>
      <c r="AL14" s="3"/>
      <c r="AM14" s="3"/>
    </row>
    <row r="15" spans="1:39" ht="15.75" customHeight="1">
      <c r="A15" s="87" t="s">
        <v>42</v>
      </c>
      <c r="B15" s="8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5"/>
      <c r="Z15" s="15"/>
      <c r="AA15" s="15"/>
      <c r="AB15" s="15"/>
      <c r="AC15" s="15"/>
      <c r="AD15" s="15"/>
      <c r="AE15" s="15"/>
      <c r="AF15" s="77"/>
      <c r="AG15" s="77"/>
      <c r="AH15" s="77"/>
      <c r="AI15" s="77"/>
      <c r="AJ15" s="77"/>
      <c r="AK15" s="77"/>
      <c r="AL15" s="3"/>
      <c r="AM15" s="3"/>
    </row>
    <row r="16" spans="1:39" ht="51.75" customHeight="1">
      <c r="A16" s="93" t="s">
        <v>99</v>
      </c>
      <c r="B16" s="8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5"/>
      <c r="Z16" s="15"/>
      <c r="AA16" s="15"/>
      <c r="AB16" s="15"/>
      <c r="AC16" s="15"/>
      <c r="AD16" s="15"/>
      <c r="AE16" s="15"/>
      <c r="AF16" s="77"/>
      <c r="AG16" s="77"/>
      <c r="AH16" s="77"/>
      <c r="AI16" s="77"/>
      <c r="AJ16" s="77"/>
      <c r="AK16" s="77"/>
      <c r="AL16" s="3"/>
      <c r="AM16" s="3"/>
    </row>
    <row r="17" spans="1:39" ht="15.75" customHeight="1">
      <c r="A17" s="87" t="s">
        <v>110</v>
      </c>
      <c r="B17" s="202">
        <f t="shared" ref="B17:M17" si="4">B18+B19+B20+B21+B22+B23+B24+B25</f>
        <v>25</v>
      </c>
      <c r="C17" s="202">
        <f t="shared" si="4"/>
        <v>33.4</v>
      </c>
      <c r="D17" s="202">
        <f t="shared" si="4"/>
        <v>35.9</v>
      </c>
      <c r="E17" s="202">
        <f t="shared" si="4"/>
        <v>37.799999999999997</v>
      </c>
      <c r="F17" s="202">
        <f t="shared" si="4"/>
        <v>39</v>
      </c>
      <c r="G17" s="202">
        <f t="shared" si="4"/>
        <v>40.699999999999996</v>
      </c>
      <c r="H17" s="211">
        <f t="shared" si="4"/>
        <v>25</v>
      </c>
      <c r="I17" s="210">
        <f t="shared" si="4"/>
        <v>33.4</v>
      </c>
      <c r="J17" s="210">
        <f t="shared" si="4"/>
        <v>35.9</v>
      </c>
      <c r="K17" s="210">
        <f t="shared" si="4"/>
        <v>37.799999999999997</v>
      </c>
      <c r="L17" s="211">
        <f t="shared" si="4"/>
        <v>39</v>
      </c>
      <c r="M17" s="210">
        <f t="shared" si="4"/>
        <v>40.699999999999996</v>
      </c>
      <c r="N17" s="210">
        <f t="shared" ref="N17:S17" si="5">N18+N19+N20+N21+N22+N23+N24+N25</f>
        <v>0</v>
      </c>
      <c r="O17" s="210">
        <f t="shared" si="5"/>
        <v>0</v>
      </c>
      <c r="P17" s="210">
        <f t="shared" si="5"/>
        <v>0</v>
      </c>
      <c r="Q17" s="210">
        <f t="shared" si="5"/>
        <v>0</v>
      </c>
      <c r="R17" s="210">
        <f t="shared" si="5"/>
        <v>0</v>
      </c>
      <c r="S17" s="210">
        <f t="shared" si="5"/>
        <v>0</v>
      </c>
      <c r="T17" s="210">
        <f t="shared" ref="T17:AK17" si="6">T18+T19+T20+T21+T22+T23+T24+T25</f>
        <v>0</v>
      </c>
      <c r="U17" s="210">
        <f t="shared" si="6"/>
        <v>0</v>
      </c>
      <c r="V17" s="210">
        <f t="shared" si="6"/>
        <v>0</v>
      </c>
      <c r="W17" s="210">
        <f t="shared" si="6"/>
        <v>0</v>
      </c>
      <c r="X17" s="210">
        <f t="shared" si="6"/>
        <v>0</v>
      </c>
      <c r="Y17" s="210">
        <f t="shared" si="6"/>
        <v>0</v>
      </c>
      <c r="Z17" s="210">
        <f t="shared" si="6"/>
        <v>0</v>
      </c>
      <c r="AA17" s="210">
        <f t="shared" si="6"/>
        <v>0</v>
      </c>
      <c r="AB17" s="210">
        <f t="shared" si="6"/>
        <v>0</v>
      </c>
      <c r="AC17" s="210">
        <f t="shared" si="6"/>
        <v>0</v>
      </c>
      <c r="AD17" s="210">
        <f t="shared" si="6"/>
        <v>0</v>
      </c>
      <c r="AE17" s="210">
        <f t="shared" si="6"/>
        <v>0</v>
      </c>
      <c r="AF17" s="210">
        <f t="shared" si="6"/>
        <v>0</v>
      </c>
      <c r="AG17" s="210">
        <f t="shared" si="6"/>
        <v>0</v>
      </c>
      <c r="AH17" s="210">
        <f t="shared" si="6"/>
        <v>0</v>
      </c>
      <c r="AI17" s="210">
        <f t="shared" si="6"/>
        <v>0</v>
      </c>
      <c r="AJ17" s="210">
        <f t="shared" si="6"/>
        <v>0</v>
      </c>
      <c r="AK17" s="210">
        <f t="shared" si="6"/>
        <v>0</v>
      </c>
      <c r="AL17" s="3"/>
      <c r="AM17" s="3"/>
    </row>
    <row r="18" spans="1:39" ht="15.75" customHeight="1">
      <c r="A18" s="17" t="s">
        <v>225</v>
      </c>
      <c r="B18" s="15">
        <v>0.8</v>
      </c>
      <c r="C18" s="15">
        <v>10.6</v>
      </c>
      <c r="D18" s="15">
        <v>11.5</v>
      </c>
      <c r="E18" s="15">
        <v>12.1</v>
      </c>
      <c r="F18" s="15">
        <v>12.5</v>
      </c>
      <c r="G18" s="15">
        <v>13.1</v>
      </c>
      <c r="H18" s="15">
        <v>0.8</v>
      </c>
      <c r="I18" s="15">
        <v>10.6</v>
      </c>
      <c r="J18" s="15">
        <v>11.5</v>
      </c>
      <c r="K18" s="15">
        <v>12.1</v>
      </c>
      <c r="L18" s="15">
        <v>12.5</v>
      </c>
      <c r="M18" s="15">
        <v>13.1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3"/>
      <c r="AM18" s="3"/>
    </row>
    <row r="19" spans="1:39" ht="15.75" customHeight="1">
      <c r="A19" s="17" t="s">
        <v>226</v>
      </c>
      <c r="B19" s="15">
        <v>2.5</v>
      </c>
      <c r="C19" s="15">
        <v>2.6</v>
      </c>
      <c r="D19" s="15">
        <v>2.8</v>
      </c>
      <c r="E19" s="200">
        <v>3</v>
      </c>
      <c r="F19" s="200">
        <v>3</v>
      </c>
      <c r="G19" s="15">
        <v>3.2</v>
      </c>
      <c r="H19" s="15">
        <v>2.5</v>
      </c>
      <c r="I19" s="15">
        <v>2.6</v>
      </c>
      <c r="J19" s="15">
        <v>2.8</v>
      </c>
      <c r="K19" s="200">
        <v>3</v>
      </c>
      <c r="L19" s="200">
        <v>3</v>
      </c>
      <c r="M19" s="15">
        <v>3.2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3"/>
      <c r="AM19" s="3"/>
    </row>
    <row r="20" spans="1:39" ht="15.75">
      <c r="A20" s="17" t="s">
        <v>227</v>
      </c>
      <c r="B20" s="15">
        <v>0</v>
      </c>
      <c r="C20" s="15">
        <v>0.6</v>
      </c>
      <c r="D20" s="15">
        <v>0.6</v>
      </c>
      <c r="E20" s="15">
        <v>0.7</v>
      </c>
      <c r="F20" s="15">
        <v>0.7</v>
      </c>
      <c r="G20" s="15">
        <v>0.7</v>
      </c>
      <c r="H20" s="15">
        <v>0</v>
      </c>
      <c r="I20" s="15">
        <v>0.6</v>
      </c>
      <c r="J20" s="15">
        <v>0.6</v>
      </c>
      <c r="K20" s="15">
        <v>0.7</v>
      </c>
      <c r="L20" s="15">
        <v>0.7</v>
      </c>
      <c r="M20" s="15">
        <v>0.7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3"/>
      <c r="AM20" s="3"/>
    </row>
    <row r="21" spans="1:39" ht="15.75">
      <c r="A21" s="17" t="s">
        <v>228</v>
      </c>
      <c r="B21" s="15">
        <v>4.0999999999999996</v>
      </c>
      <c r="C21" s="15">
        <v>0.2</v>
      </c>
      <c r="D21" s="15">
        <v>0.2</v>
      </c>
      <c r="E21" s="15">
        <v>0.2</v>
      </c>
      <c r="F21" s="15">
        <v>0.2</v>
      </c>
      <c r="G21" s="15">
        <v>0.2</v>
      </c>
      <c r="H21" s="15">
        <v>4.0999999999999996</v>
      </c>
      <c r="I21" s="15">
        <v>0.2</v>
      </c>
      <c r="J21" s="15">
        <v>0.2</v>
      </c>
      <c r="K21" s="15">
        <v>0.2</v>
      </c>
      <c r="L21" s="15">
        <v>0.2</v>
      </c>
      <c r="M21" s="15">
        <v>0.2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3"/>
      <c r="AM21" s="3"/>
    </row>
    <row r="22" spans="1:39" ht="15.75">
      <c r="A22" s="91" t="s">
        <v>229</v>
      </c>
      <c r="B22" s="15">
        <v>1.9</v>
      </c>
      <c r="C22" s="15">
        <v>0.3</v>
      </c>
      <c r="D22" s="15">
        <v>0</v>
      </c>
      <c r="E22" s="15">
        <v>0</v>
      </c>
      <c r="F22" s="15">
        <v>0</v>
      </c>
      <c r="G22" s="15">
        <v>0</v>
      </c>
      <c r="H22" s="15">
        <v>1.9</v>
      </c>
      <c r="I22" s="15">
        <v>0.3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3"/>
      <c r="AM22" s="3"/>
    </row>
    <row r="23" spans="1:39" ht="15.75">
      <c r="A23" s="17" t="s">
        <v>230</v>
      </c>
      <c r="B23" s="15">
        <v>0.3</v>
      </c>
      <c r="C23" s="15">
        <v>1.2</v>
      </c>
      <c r="D23" s="15">
        <v>1.3</v>
      </c>
      <c r="E23" s="15">
        <v>1.3</v>
      </c>
      <c r="F23" s="15">
        <v>1.4</v>
      </c>
      <c r="G23" s="15">
        <v>1.4</v>
      </c>
      <c r="H23" s="15">
        <v>0.3</v>
      </c>
      <c r="I23" s="15">
        <v>1.2</v>
      </c>
      <c r="J23" s="15">
        <v>1.3</v>
      </c>
      <c r="K23" s="15">
        <v>1.3</v>
      </c>
      <c r="L23" s="15">
        <v>1.4</v>
      </c>
      <c r="M23" s="15">
        <v>1.4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3"/>
      <c r="AM23" s="3"/>
    </row>
    <row r="24" spans="1:39" ht="15.75">
      <c r="A24" s="17" t="s">
        <v>231</v>
      </c>
      <c r="B24" s="15">
        <v>0.8</v>
      </c>
      <c r="C24" s="15">
        <v>0.6</v>
      </c>
      <c r="D24" s="15">
        <v>0.6</v>
      </c>
      <c r="E24" s="15">
        <v>0.7</v>
      </c>
      <c r="F24" s="15">
        <v>0.7</v>
      </c>
      <c r="G24" s="15">
        <v>0.7</v>
      </c>
      <c r="H24" s="15">
        <v>0.8</v>
      </c>
      <c r="I24" s="15">
        <v>0.6</v>
      </c>
      <c r="J24" s="15">
        <v>0.6</v>
      </c>
      <c r="K24" s="15">
        <v>0.7</v>
      </c>
      <c r="L24" s="15">
        <v>0.7</v>
      </c>
      <c r="M24" s="15">
        <v>0.7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3"/>
      <c r="AM24" s="3"/>
    </row>
    <row r="25" spans="1:39" ht="15.75">
      <c r="A25" s="17" t="s">
        <v>232</v>
      </c>
      <c r="B25" s="15">
        <v>14.6</v>
      </c>
      <c r="C25" s="15">
        <v>17.3</v>
      </c>
      <c r="D25" s="15">
        <v>18.899999999999999</v>
      </c>
      <c r="E25" s="15">
        <v>19.8</v>
      </c>
      <c r="F25" s="15">
        <v>20.5</v>
      </c>
      <c r="G25" s="15">
        <v>21.4</v>
      </c>
      <c r="H25" s="15">
        <v>14.6</v>
      </c>
      <c r="I25" s="15">
        <v>17.3</v>
      </c>
      <c r="J25" s="15">
        <v>18.899999999999999</v>
      </c>
      <c r="K25" s="15">
        <v>19.8</v>
      </c>
      <c r="L25" s="15">
        <v>20.5</v>
      </c>
      <c r="M25" s="15">
        <v>21.4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3"/>
      <c r="AM25" s="3"/>
    </row>
    <row r="26" spans="1:39" ht="47.25" customHeight="1">
      <c r="A26" s="94" t="s">
        <v>100</v>
      </c>
      <c r="B26" s="8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5"/>
      <c r="Z26" s="15"/>
      <c r="AA26" s="15"/>
      <c r="AB26" s="15"/>
      <c r="AC26" s="15"/>
      <c r="AD26" s="15"/>
      <c r="AE26" s="15"/>
      <c r="AF26" s="77"/>
      <c r="AG26" s="77"/>
      <c r="AH26" s="77"/>
      <c r="AI26" s="77"/>
      <c r="AJ26" s="77"/>
      <c r="AK26" s="77"/>
      <c r="AL26" s="3"/>
      <c r="AM26" s="3"/>
    </row>
    <row r="27" spans="1:39" ht="15.75" customHeight="1">
      <c r="A27" s="99" t="s">
        <v>110</v>
      </c>
      <c r="B27" s="201">
        <f>B28</f>
        <v>2.5</v>
      </c>
      <c r="C27" s="210">
        <f>C28</f>
        <v>0.6</v>
      </c>
      <c r="D27" s="210">
        <f t="shared" ref="D27:AK27" si="7">D28</f>
        <v>0</v>
      </c>
      <c r="E27" s="210">
        <f t="shared" si="7"/>
        <v>0</v>
      </c>
      <c r="F27" s="210">
        <f t="shared" si="7"/>
        <v>0</v>
      </c>
      <c r="G27" s="210">
        <f t="shared" si="7"/>
        <v>0</v>
      </c>
      <c r="H27" s="210">
        <f t="shared" si="7"/>
        <v>2.5</v>
      </c>
      <c r="I27" s="210">
        <f t="shared" si="7"/>
        <v>0.6</v>
      </c>
      <c r="J27" s="210">
        <f t="shared" si="7"/>
        <v>0</v>
      </c>
      <c r="K27" s="210">
        <f t="shared" si="7"/>
        <v>0</v>
      </c>
      <c r="L27" s="210">
        <f t="shared" si="7"/>
        <v>0</v>
      </c>
      <c r="M27" s="210">
        <f t="shared" si="7"/>
        <v>0</v>
      </c>
      <c r="N27" s="210">
        <f t="shared" si="7"/>
        <v>0.8</v>
      </c>
      <c r="O27" s="210">
        <f t="shared" si="7"/>
        <v>0</v>
      </c>
      <c r="P27" s="210">
        <f t="shared" si="7"/>
        <v>0</v>
      </c>
      <c r="Q27" s="210">
        <f t="shared" si="7"/>
        <v>0</v>
      </c>
      <c r="R27" s="210">
        <f t="shared" si="7"/>
        <v>0</v>
      </c>
      <c r="S27" s="210">
        <f t="shared" si="7"/>
        <v>0</v>
      </c>
      <c r="T27" s="210">
        <f t="shared" si="7"/>
        <v>28</v>
      </c>
      <c r="U27" s="210">
        <f t="shared" si="7"/>
        <v>1</v>
      </c>
      <c r="V27" s="210">
        <f t="shared" si="7"/>
        <v>0</v>
      </c>
      <c r="W27" s="210">
        <f t="shared" si="7"/>
        <v>0</v>
      </c>
      <c r="X27" s="210">
        <f t="shared" si="7"/>
        <v>0</v>
      </c>
      <c r="Y27" s="210">
        <f t="shared" si="7"/>
        <v>0</v>
      </c>
      <c r="Z27" s="211">
        <f t="shared" si="7"/>
        <v>12500</v>
      </c>
      <c r="AA27" s="211">
        <f t="shared" si="7"/>
        <v>2500</v>
      </c>
      <c r="AB27" s="210">
        <f t="shared" si="7"/>
        <v>0</v>
      </c>
      <c r="AC27" s="210">
        <f t="shared" si="7"/>
        <v>0</v>
      </c>
      <c r="AD27" s="210">
        <f t="shared" si="7"/>
        <v>0</v>
      </c>
      <c r="AE27" s="210">
        <f t="shared" si="7"/>
        <v>0</v>
      </c>
      <c r="AF27" s="210">
        <f t="shared" si="7"/>
        <v>4.2</v>
      </c>
      <c r="AG27" s="210">
        <f t="shared" si="7"/>
        <v>0.03</v>
      </c>
      <c r="AH27" s="210">
        <f t="shared" si="7"/>
        <v>0</v>
      </c>
      <c r="AI27" s="210">
        <f t="shared" si="7"/>
        <v>0</v>
      </c>
      <c r="AJ27" s="210">
        <f t="shared" si="7"/>
        <v>0</v>
      </c>
      <c r="AK27" s="210">
        <f t="shared" si="7"/>
        <v>0</v>
      </c>
      <c r="AL27" s="3"/>
      <c r="AM27" s="3"/>
    </row>
    <row r="28" spans="1:39" ht="31.5">
      <c r="A28" s="17" t="s">
        <v>256</v>
      </c>
      <c r="B28" s="15">
        <v>2.5</v>
      </c>
      <c r="C28" s="15">
        <v>0.6</v>
      </c>
      <c r="D28" s="15">
        <v>0</v>
      </c>
      <c r="E28" s="15">
        <v>0</v>
      </c>
      <c r="F28" s="15">
        <v>0</v>
      </c>
      <c r="G28" s="15">
        <v>0</v>
      </c>
      <c r="H28" s="15">
        <v>2.5</v>
      </c>
      <c r="I28" s="15">
        <v>0.6</v>
      </c>
      <c r="J28" s="15">
        <v>0</v>
      </c>
      <c r="K28" s="15">
        <v>0</v>
      </c>
      <c r="L28" s="15">
        <v>0</v>
      </c>
      <c r="M28" s="15">
        <v>0</v>
      </c>
      <c r="N28" s="15">
        <v>0.8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v>28</v>
      </c>
      <c r="U28" s="16">
        <v>1</v>
      </c>
      <c r="V28" s="16">
        <v>0</v>
      </c>
      <c r="W28" s="16">
        <v>0</v>
      </c>
      <c r="X28" s="16">
        <v>0</v>
      </c>
      <c r="Y28" s="15">
        <v>0</v>
      </c>
      <c r="Z28" s="231">
        <v>12500</v>
      </c>
      <c r="AA28" s="200">
        <v>2500</v>
      </c>
      <c r="AB28" s="15">
        <v>0</v>
      </c>
      <c r="AC28" s="15">
        <v>0</v>
      </c>
      <c r="AD28" s="15">
        <v>0</v>
      </c>
      <c r="AE28" s="15">
        <v>0</v>
      </c>
      <c r="AF28" s="89">
        <v>4.2</v>
      </c>
      <c r="AG28" s="77">
        <v>0.03</v>
      </c>
      <c r="AH28" s="77">
        <v>0</v>
      </c>
      <c r="AI28" s="77">
        <v>0</v>
      </c>
      <c r="AJ28" s="77">
        <v>0</v>
      </c>
      <c r="AK28" s="77">
        <v>0</v>
      </c>
      <c r="AL28" s="3"/>
      <c r="AM28" s="3"/>
    </row>
    <row r="29" spans="1:39" ht="81" customHeight="1">
      <c r="A29" s="95" t="s">
        <v>101</v>
      </c>
      <c r="B29" s="8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5"/>
      <c r="Z29" s="15"/>
      <c r="AA29" s="15"/>
      <c r="AB29" s="15"/>
      <c r="AC29" s="15"/>
      <c r="AD29" s="15"/>
      <c r="AE29" s="15"/>
      <c r="AF29" s="77"/>
      <c r="AG29" s="77"/>
      <c r="AH29" s="77"/>
      <c r="AI29" s="77"/>
      <c r="AJ29" s="77"/>
      <c r="AK29" s="77"/>
      <c r="AL29" s="3"/>
      <c r="AM29" s="3"/>
    </row>
    <row r="30" spans="1:39" ht="15.75" customHeight="1">
      <c r="A30" s="99" t="s">
        <v>110</v>
      </c>
      <c r="B30" s="201">
        <f>B31</f>
        <v>2.9</v>
      </c>
      <c r="C30" s="210">
        <f>C31</f>
        <v>3.8</v>
      </c>
      <c r="D30" s="211">
        <f t="shared" ref="D30:AK30" si="8">D31</f>
        <v>4</v>
      </c>
      <c r="E30" s="211">
        <f t="shared" si="8"/>
        <v>4</v>
      </c>
      <c r="F30" s="210">
        <f t="shared" si="8"/>
        <v>4.0999999999999996</v>
      </c>
      <c r="G30" s="210">
        <f t="shared" si="8"/>
        <v>4.0999999999999996</v>
      </c>
      <c r="H30" s="210">
        <f t="shared" si="8"/>
        <v>2.9</v>
      </c>
      <c r="I30" s="210">
        <f t="shared" si="8"/>
        <v>3.8</v>
      </c>
      <c r="J30" s="211">
        <f t="shared" si="8"/>
        <v>4</v>
      </c>
      <c r="K30" s="210">
        <f t="shared" si="8"/>
        <v>4</v>
      </c>
      <c r="L30" s="210">
        <f t="shared" si="8"/>
        <v>4.0999999999999996</v>
      </c>
      <c r="M30" s="210">
        <f t="shared" si="8"/>
        <v>4.0999999999999996</v>
      </c>
      <c r="N30" s="210">
        <f t="shared" si="8"/>
        <v>0</v>
      </c>
      <c r="O30" s="210">
        <f t="shared" si="8"/>
        <v>0</v>
      </c>
      <c r="P30" s="210">
        <f t="shared" si="8"/>
        <v>0</v>
      </c>
      <c r="Q30" s="210">
        <f t="shared" si="8"/>
        <v>0</v>
      </c>
      <c r="R30" s="210">
        <f t="shared" si="8"/>
        <v>0</v>
      </c>
      <c r="S30" s="210">
        <f t="shared" si="8"/>
        <v>0</v>
      </c>
      <c r="T30" s="210">
        <f t="shared" si="8"/>
        <v>18</v>
      </c>
      <c r="U30" s="210">
        <f t="shared" si="8"/>
        <v>18</v>
      </c>
      <c r="V30" s="210">
        <f t="shared" si="8"/>
        <v>18</v>
      </c>
      <c r="W30" s="210">
        <f t="shared" si="8"/>
        <v>18</v>
      </c>
      <c r="X30" s="210">
        <f t="shared" si="8"/>
        <v>18</v>
      </c>
      <c r="Y30" s="210">
        <f t="shared" si="8"/>
        <v>18</v>
      </c>
      <c r="Z30" s="210">
        <f t="shared" si="8"/>
        <v>14814.8</v>
      </c>
      <c r="AA30" s="210">
        <f t="shared" si="8"/>
        <v>18518.5</v>
      </c>
      <c r="AB30" s="210">
        <f t="shared" si="8"/>
        <v>18981.5</v>
      </c>
      <c r="AC30" s="210">
        <f t="shared" si="8"/>
        <v>18981.5</v>
      </c>
      <c r="AD30" s="210">
        <f t="shared" si="8"/>
        <v>18981.5</v>
      </c>
      <c r="AE30" s="210">
        <f t="shared" si="8"/>
        <v>18981.5</v>
      </c>
      <c r="AF30" s="210">
        <f t="shared" si="8"/>
        <v>3.2</v>
      </c>
      <c r="AG30" s="211">
        <f t="shared" si="8"/>
        <v>4</v>
      </c>
      <c r="AH30" s="210">
        <f t="shared" si="8"/>
        <v>4.0999999999999996</v>
      </c>
      <c r="AI30" s="210">
        <f t="shared" si="8"/>
        <v>4.0999999999999996</v>
      </c>
      <c r="AJ30" s="210">
        <f t="shared" si="8"/>
        <v>4.0999999999999996</v>
      </c>
      <c r="AK30" s="210">
        <f t="shared" si="8"/>
        <v>4.0999999999999996</v>
      </c>
      <c r="AL30" s="3"/>
      <c r="AM30" s="3"/>
    </row>
    <row r="31" spans="1:39" ht="31.5">
      <c r="A31" s="17" t="s">
        <v>257</v>
      </c>
      <c r="B31" s="15">
        <v>2.9</v>
      </c>
      <c r="C31" s="15">
        <v>3.8</v>
      </c>
      <c r="D31" s="200">
        <v>4</v>
      </c>
      <c r="E31" s="200">
        <v>4</v>
      </c>
      <c r="F31" s="15">
        <v>4.0999999999999996</v>
      </c>
      <c r="G31" s="15">
        <v>4.0999999999999996</v>
      </c>
      <c r="H31" s="15">
        <v>2.9</v>
      </c>
      <c r="I31" s="15">
        <v>3.8</v>
      </c>
      <c r="J31" s="200">
        <v>4</v>
      </c>
      <c r="K31" s="200">
        <v>4</v>
      </c>
      <c r="L31" s="15">
        <v>4.0999999999999996</v>
      </c>
      <c r="M31" s="15">
        <v>4.0999999999999996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v>18</v>
      </c>
      <c r="U31" s="16">
        <v>18</v>
      </c>
      <c r="V31" s="16">
        <v>18</v>
      </c>
      <c r="W31" s="16">
        <v>18</v>
      </c>
      <c r="X31" s="16">
        <v>18</v>
      </c>
      <c r="Y31" s="15">
        <v>18</v>
      </c>
      <c r="Z31" s="15">
        <v>14814.8</v>
      </c>
      <c r="AA31" s="15">
        <v>18518.5</v>
      </c>
      <c r="AB31" s="15">
        <v>18981.5</v>
      </c>
      <c r="AC31" s="15">
        <v>18981.5</v>
      </c>
      <c r="AD31" s="15">
        <v>18981.5</v>
      </c>
      <c r="AE31" s="15">
        <v>18981.5</v>
      </c>
      <c r="AF31" s="15">
        <v>3.2</v>
      </c>
      <c r="AG31" s="241">
        <v>4</v>
      </c>
      <c r="AH31" s="77">
        <v>4.0999999999999996</v>
      </c>
      <c r="AI31" s="77">
        <v>4.0999999999999996</v>
      </c>
      <c r="AJ31" s="77">
        <v>4.0999999999999996</v>
      </c>
      <c r="AK31" s="77">
        <v>4.0999999999999996</v>
      </c>
      <c r="AL31" s="3"/>
      <c r="AM31" s="3"/>
    </row>
    <row r="32" spans="1:39" ht="47.25">
      <c r="A32" s="96" t="s">
        <v>10</v>
      </c>
      <c r="B32" s="8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5"/>
      <c r="Z32" s="15"/>
      <c r="AA32" s="15"/>
      <c r="AB32" s="15"/>
      <c r="AC32" s="15"/>
      <c r="AD32" s="15"/>
      <c r="AE32" s="15"/>
      <c r="AF32" s="77"/>
      <c r="AG32" s="77"/>
      <c r="AH32" s="77"/>
      <c r="AI32" s="77"/>
      <c r="AJ32" s="77"/>
      <c r="AK32" s="77"/>
      <c r="AL32" s="3"/>
      <c r="AM32" s="3"/>
    </row>
    <row r="33" spans="1:39" ht="15.75" customHeight="1">
      <c r="A33" s="97" t="s">
        <v>110</v>
      </c>
      <c r="B33" s="202">
        <f>B34+B35</f>
        <v>20.900000000000002</v>
      </c>
      <c r="C33" s="210">
        <f>C34+C35</f>
        <v>16.8</v>
      </c>
      <c r="D33" s="211">
        <f t="shared" ref="D33:AK33" si="9">D34+D35</f>
        <v>21.9</v>
      </c>
      <c r="E33" s="211">
        <f t="shared" si="9"/>
        <v>24</v>
      </c>
      <c r="F33" s="210">
        <f t="shared" si="9"/>
        <v>25.200000000000003</v>
      </c>
      <c r="G33" s="211">
        <f t="shared" si="9"/>
        <v>26</v>
      </c>
      <c r="H33" s="210">
        <f t="shared" si="9"/>
        <v>20.900000000000002</v>
      </c>
      <c r="I33" s="210">
        <f t="shared" si="9"/>
        <v>16.8</v>
      </c>
      <c r="J33" s="210">
        <f t="shared" si="9"/>
        <v>21.9</v>
      </c>
      <c r="K33" s="210">
        <f t="shared" si="9"/>
        <v>24</v>
      </c>
      <c r="L33" s="210">
        <f t="shared" si="9"/>
        <v>25.200000000000003</v>
      </c>
      <c r="M33" s="210">
        <f t="shared" si="9"/>
        <v>26</v>
      </c>
      <c r="N33" s="210">
        <f t="shared" si="9"/>
        <v>2.5</v>
      </c>
      <c r="O33" s="210">
        <f t="shared" si="9"/>
        <v>0.1</v>
      </c>
      <c r="P33" s="210">
        <f t="shared" si="9"/>
        <v>0.6</v>
      </c>
      <c r="Q33" s="210">
        <f t="shared" si="9"/>
        <v>0.6</v>
      </c>
      <c r="R33" s="210">
        <f t="shared" si="9"/>
        <v>0.7</v>
      </c>
      <c r="S33" s="210">
        <f t="shared" si="9"/>
        <v>0.7</v>
      </c>
      <c r="T33" s="210">
        <f t="shared" si="9"/>
        <v>43</v>
      </c>
      <c r="U33" s="210">
        <f t="shared" si="9"/>
        <v>45</v>
      </c>
      <c r="V33" s="210">
        <f t="shared" si="9"/>
        <v>45</v>
      </c>
      <c r="W33" s="210">
        <f t="shared" si="9"/>
        <v>45</v>
      </c>
      <c r="X33" s="210">
        <f t="shared" si="9"/>
        <v>45</v>
      </c>
      <c r="Y33" s="210">
        <f t="shared" si="9"/>
        <v>45</v>
      </c>
      <c r="Z33" s="210">
        <f t="shared" si="9"/>
        <v>28742.3</v>
      </c>
      <c r="AA33" s="211">
        <f t="shared" si="9"/>
        <v>28395.1</v>
      </c>
      <c r="AB33" s="210">
        <f t="shared" si="9"/>
        <v>30092.6</v>
      </c>
      <c r="AC33" s="210">
        <f t="shared" si="9"/>
        <v>31944.400000000001</v>
      </c>
      <c r="AD33" s="210">
        <f t="shared" si="9"/>
        <v>33796.300000000003</v>
      </c>
      <c r="AE33" s="210">
        <f t="shared" si="9"/>
        <v>35956.800000000003</v>
      </c>
      <c r="AF33" s="210">
        <f t="shared" si="9"/>
        <v>7.8</v>
      </c>
      <c r="AG33" s="211">
        <f t="shared" si="9"/>
        <v>8</v>
      </c>
      <c r="AH33" s="210">
        <f t="shared" si="9"/>
        <v>8.4</v>
      </c>
      <c r="AI33" s="210">
        <f t="shared" si="9"/>
        <v>9</v>
      </c>
      <c r="AJ33" s="210">
        <f t="shared" si="9"/>
        <v>9.6000000000000014</v>
      </c>
      <c r="AK33" s="210">
        <f t="shared" si="9"/>
        <v>10.3</v>
      </c>
      <c r="AL33" s="3"/>
      <c r="AM33" s="3"/>
    </row>
    <row r="34" spans="1:39" ht="31.5">
      <c r="A34" s="17" t="s">
        <v>258</v>
      </c>
      <c r="B34" s="200">
        <v>4.8</v>
      </c>
      <c r="C34" s="15">
        <v>5.9</v>
      </c>
      <c r="D34" s="15">
        <v>8.9</v>
      </c>
      <c r="E34" s="15">
        <v>8.9</v>
      </c>
      <c r="F34" s="15">
        <v>8.9</v>
      </c>
      <c r="G34" s="200">
        <v>9</v>
      </c>
      <c r="H34" s="200">
        <v>4.8</v>
      </c>
      <c r="I34" s="15">
        <v>5.9</v>
      </c>
      <c r="J34" s="15">
        <v>8.9</v>
      </c>
      <c r="K34" s="15">
        <v>8.9</v>
      </c>
      <c r="L34" s="15">
        <v>8.9</v>
      </c>
      <c r="M34" s="200">
        <v>9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v>16</v>
      </c>
      <c r="U34" s="16">
        <v>18</v>
      </c>
      <c r="V34" s="16">
        <v>18</v>
      </c>
      <c r="W34" s="16">
        <v>18</v>
      </c>
      <c r="X34" s="16">
        <v>18</v>
      </c>
      <c r="Y34" s="15">
        <v>18</v>
      </c>
      <c r="Z34" s="15">
        <v>11458.3</v>
      </c>
      <c r="AA34" s="15">
        <v>11111.1</v>
      </c>
      <c r="AB34" s="200">
        <v>12500</v>
      </c>
      <c r="AC34" s="200">
        <v>12500</v>
      </c>
      <c r="AD34" s="200">
        <v>12500</v>
      </c>
      <c r="AE34" s="200">
        <v>12500</v>
      </c>
      <c r="AF34" s="77">
        <v>2.2000000000000002</v>
      </c>
      <c r="AG34" s="77">
        <v>2.4</v>
      </c>
      <c r="AH34" s="77">
        <v>2.7</v>
      </c>
      <c r="AI34" s="77">
        <v>2.7</v>
      </c>
      <c r="AJ34" s="77">
        <v>2.7</v>
      </c>
      <c r="AK34" s="77">
        <v>2.7</v>
      </c>
      <c r="AL34" s="3"/>
      <c r="AM34" s="3"/>
    </row>
    <row r="35" spans="1:39" ht="31.5">
      <c r="A35" s="124" t="s">
        <v>237</v>
      </c>
      <c r="B35" s="15">
        <v>16.100000000000001</v>
      </c>
      <c r="C35" s="15">
        <v>10.9</v>
      </c>
      <c r="D35" s="200">
        <v>13</v>
      </c>
      <c r="E35" s="15">
        <v>15.1</v>
      </c>
      <c r="F35" s="15">
        <v>16.3</v>
      </c>
      <c r="G35" s="200">
        <v>17</v>
      </c>
      <c r="H35" s="15">
        <v>16.100000000000001</v>
      </c>
      <c r="I35" s="15">
        <v>10.9</v>
      </c>
      <c r="J35" s="200">
        <v>13</v>
      </c>
      <c r="K35" s="15">
        <v>15.1</v>
      </c>
      <c r="L35" s="15">
        <v>16.3</v>
      </c>
      <c r="M35" s="200">
        <v>17</v>
      </c>
      <c r="N35" s="15">
        <v>2.5</v>
      </c>
      <c r="O35" s="15">
        <v>0.1</v>
      </c>
      <c r="P35" s="15">
        <v>0.6</v>
      </c>
      <c r="Q35" s="15">
        <v>0.6</v>
      </c>
      <c r="R35" s="15">
        <v>0.7</v>
      </c>
      <c r="S35" s="15">
        <v>0.7</v>
      </c>
      <c r="T35" s="16">
        <v>27</v>
      </c>
      <c r="U35" s="16">
        <v>27</v>
      </c>
      <c r="V35" s="16">
        <v>27</v>
      </c>
      <c r="W35" s="16">
        <v>27</v>
      </c>
      <c r="X35" s="16">
        <v>27</v>
      </c>
      <c r="Y35" s="16">
        <v>27</v>
      </c>
      <c r="Z35" s="200">
        <v>17284</v>
      </c>
      <c r="AA35" s="200">
        <v>17284</v>
      </c>
      <c r="AB35" s="15">
        <v>17592.599999999999</v>
      </c>
      <c r="AC35" s="15">
        <v>19444.400000000001</v>
      </c>
      <c r="AD35" s="15">
        <v>21296.3</v>
      </c>
      <c r="AE35" s="15">
        <v>23456.799999999999</v>
      </c>
      <c r="AF35" s="77">
        <v>5.6</v>
      </c>
      <c r="AG35" s="77">
        <v>5.6</v>
      </c>
      <c r="AH35" s="77">
        <v>5.7</v>
      </c>
      <c r="AI35" s="77">
        <v>6.3</v>
      </c>
      <c r="AJ35" s="77">
        <v>6.9</v>
      </c>
      <c r="AK35" s="77">
        <v>7.6</v>
      </c>
      <c r="AL35" s="3"/>
      <c r="AM35" s="3"/>
    </row>
    <row r="36" spans="1:39" ht="15.75" customHeight="1">
      <c r="A36" s="96" t="s">
        <v>11</v>
      </c>
      <c r="B36" s="8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5"/>
      <c r="Z36" s="15"/>
      <c r="AA36" s="15"/>
      <c r="AB36" s="15"/>
      <c r="AC36" s="15"/>
      <c r="AD36" s="15"/>
      <c r="AE36" s="15"/>
      <c r="AF36" s="77"/>
      <c r="AG36" s="77"/>
      <c r="AH36" s="77"/>
      <c r="AI36" s="77"/>
      <c r="AJ36" s="77"/>
      <c r="AK36" s="77"/>
      <c r="AL36" s="3"/>
      <c r="AM36" s="3"/>
    </row>
    <row r="37" spans="1:39" ht="15.75" customHeight="1">
      <c r="A37" s="99" t="s">
        <v>110</v>
      </c>
      <c r="B37" s="201">
        <f>B38</f>
        <v>31.5</v>
      </c>
      <c r="C37" s="201">
        <f t="shared" ref="C37:AK37" si="10">C38</f>
        <v>18.600000000000001</v>
      </c>
      <c r="D37" s="201">
        <f t="shared" si="10"/>
        <v>30.8</v>
      </c>
      <c r="E37" s="202">
        <f t="shared" si="10"/>
        <v>32</v>
      </c>
      <c r="F37" s="201">
        <f t="shared" si="10"/>
        <v>33.4</v>
      </c>
      <c r="G37" s="201">
        <f t="shared" si="10"/>
        <v>35.299999999999997</v>
      </c>
      <c r="H37" s="201">
        <f t="shared" si="10"/>
        <v>31.5</v>
      </c>
      <c r="I37" s="201">
        <f t="shared" si="10"/>
        <v>18.600000000000001</v>
      </c>
      <c r="J37" s="201">
        <f t="shared" si="10"/>
        <v>30.8</v>
      </c>
      <c r="K37" s="201">
        <f t="shared" si="10"/>
        <v>32</v>
      </c>
      <c r="L37" s="201">
        <f t="shared" si="10"/>
        <v>33.4</v>
      </c>
      <c r="M37" s="201">
        <f t="shared" si="10"/>
        <v>35.299999999999997</v>
      </c>
      <c r="N37" s="201">
        <f t="shared" si="10"/>
        <v>5.4</v>
      </c>
      <c r="O37" s="201">
        <f t="shared" si="10"/>
        <v>9.3000000000000007</v>
      </c>
      <c r="P37" s="201">
        <f t="shared" si="10"/>
        <v>9.5</v>
      </c>
      <c r="Q37" s="201">
        <f t="shared" si="10"/>
        <v>9.6</v>
      </c>
      <c r="R37" s="201">
        <f t="shared" si="10"/>
        <v>9.8000000000000007</v>
      </c>
      <c r="S37" s="201">
        <f t="shared" si="10"/>
        <v>9.9</v>
      </c>
      <c r="T37" s="201">
        <f t="shared" si="10"/>
        <v>180</v>
      </c>
      <c r="U37" s="201">
        <f t="shared" si="10"/>
        <v>120</v>
      </c>
      <c r="V37" s="201">
        <f t="shared" si="10"/>
        <v>120</v>
      </c>
      <c r="W37" s="201">
        <f t="shared" si="10"/>
        <v>120</v>
      </c>
      <c r="X37" s="201">
        <f t="shared" si="10"/>
        <v>120</v>
      </c>
      <c r="Y37" s="201">
        <f t="shared" si="10"/>
        <v>120</v>
      </c>
      <c r="Z37" s="201">
        <f t="shared" si="10"/>
        <v>5277.8</v>
      </c>
      <c r="AA37" s="202">
        <f t="shared" si="10"/>
        <v>7638</v>
      </c>
      <c r="AB37" s="201">
        <f t="shared" si="10"/>
        <v>8333.2999999999993</v>
      </c>
      <c r="AC37" s="201">
        <f t="shared" si="10"/>
        <v>8680.6</v>
      </c>
      <c r="AD37" s="201">
        <f t="shared" si="10"/>
        <v>9027.7999999999993</v>
      </c>
      <c r="AE37" s="202">
        <f t="shared" si="10"/>
        <v>9375</v>
      </c>
      <c r="AF37" s="201">
        <f t="shared" si="10"/>
        <v>11.4</v>
      </c>
      <c r="AG37" s="202">
        <f t="shared" si="10"/>
        <v>11</v>
      </c>
      <c r="AH37" s="202">
        <f>AH38</f>
        <v>12</v>
      </c>
      <c r="AI37" s="201">
        <f t="shared" si="10"/>
        <v>12.5</v>
      </c>
      <c r="AJ37" s="202">
        <f t="shared" si="10"/>
        <v>13</v>
      </c>
      <c r="AK37" s="201">
        <f t="shared" si="10"/>
        <v>13.5</v>
      </c>
      <c r="AL37" s="3"/>
      <c r="AM37" s="3"/>
    </row>
    <row r="38" spans="1:39" ht="15.75">
      <c r="A38" s="17" t="s">
        <v>225</v>
      </c>
      <c r="B38" s="15">
        <v>31.5</v>
      </c>
      <c r="C38" s="15">
        <v>18.600000000000001</v>
      </c>
      <c r="D38" s="216">
        <v>30.8</v>
      </c>
      <c r="E38" s="215">
        <v>32</v>
      </c>
      <c r="F38" s="216">
        <v>33.4</v>
      </c>
      <c r="G38" s="217">
        <v>35.299999999999997</v>
      </c>
      <c r="H38" s="15">
        <v>31.5</v>
      </c>
      <c r="I38" s="15">
        <v>18.600000000000001</v>
      </c>
      <c r="J38" s="216">
        <v>30.8</v>
      </c>
      <c r="K38" s="215">
        <v>32</v>
      </c>
      <c r="L38" s="216">
        <v>33.4</v>
      </c>
      <c r="M38" s="217">
        <v>35.299999999999997</v>
      </c>
      <c r="N38" s="215">
        <v>5.4</v>
      </c>
      <c r="O38" s="215">
        <v>9.3000000000000007</v>
      </c>
      <c r="P38" s="215">
        <v>9.5</v>
      </c>
      <c r="Q38" s="215">
        <v>9.6</v>
      </c>
      <c r="R38" s="215">
        <v>9.8000000000000007</v>
      </c>
      <c r="S38" s="226">
        <v>9.9</v>
      </c>
      <c r="T38" s="16">
        <v>180</v>
      </c>
      <c r="U38" s="16">
        <v>120</v>
      </c>
      <c r="V38" s="16">
        <v>120</v>
      </c>
      <c r="W38" s="16">
        <v>120</v>
      </c>
      <c r="X38" s="16">
        <v>120</v>
      </c>
      <c r="Y38" s="15">
        <v>120</v>
      </c>
      <c r="Z38" s="15">
        <v>5277.8</v>
      </c>
      <c r="AA38" s="200">
        <v>7638</v>
      </c>
      <c r="AB38" s="15">
        <v>8333.2999999999993</v>
      </c>
      <c r="AC38" s="15">
        <v>8680.6</v>
      </c>
      <c r="AD38" s="15">
        <v>9027.7999999999993</v>
      </c>
      <c r="AE38" s="200">
        <v>9375</v>
      </c>
      <c r="AF38" s="77">
        <v>11.4</v>
      </c>
      <c r="AG38" s="241">
        <v>11</v>
      </c>
      <c r="AH38" s="241">
        <v>12</v>
      </c>
      <c r="AI38" s="77">
        <v>12.5</v>
      </c>
      <c r="AJ38" s="241">
        <v>13</v>
      </c>
      <c r="AK38" s="77">
        <v>13.5</v>
      </c>
      <c r="AL38" s="3"/>
      <c r="AM38" s="3"/>
    </row>
    <row r="39" spans="1:39" ht="49.5" customHeight="1">
      <c r="A39" s="96" t="s">
        <v>104</v>
      </c>
      <c r="B39" s="8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5"/>
      <c r="Z39" s="15"/>
      <c r="AA39" s="15"/>
      <c r="AB39" s="15"/>
      <c r="AC39" s="15"/>
      <c r="AD39" s="15"/>
      <c r="AE39" s="15"/>
      <c r="AF39" s="77"/>
      <c r="AG39" s="77"/>
      <c r="AH39" s="77"/>
      <c r="AI39" s="77"/>
      <c r="AJ39" s="77"/>
      <c r="AK39" s="77"/>
      <c r="AL39" s="3"/>
      <c r="AM39" s="3"/>
    </row>
    <row r="40" spans="1:39" ht="15.75" customHeight="1">
      <c r="A40" s="99" t="s">
        <v>110</v>
      </c>
      <c r="B40" s="201">
        <f>B42</f>
        <v>0.6</v>
      </c>
      <c r="C40" s="210">
        <f>C42</f>
        <v>2.8</v>
      </c>
      <c r="D40" s="210">
        <f t="shared" ref="D40:AK40" si="11">D42</f>
        <v>0</v>
      </c>
      <c r="E40" s="210">
        <f t="shared" si="11"/>
        <v>0</v>
      </c>
      <c r="F40" s="210">
        <f t="shared" si="11"/>
        <v>0</v>
      </c>
      <c r="G40" s="210">
        <f t="shared" si="11"/>
        <v>0</v>
      </c>
      <c r="H40" s="210">
        <f t="shared" si="11"/>
        <v>0.6</v>
      </c>
      <c r="I40" s="210">
        <f t="shared" si="11"/>
        <v>2.8</v>
      </c>
      <c r="J40" s="210">
        <f t="shared" si="11"/>
        <v>0</v>
      </c>
      <c r="K40" s="210">
        <f t="shared" si="11"/>
        <v>0</v>
      </c>
      <c r="L40" s="210">
        <f t="shared" si="11"/>
        <v>0</v>
      </c>
      <c r="M40" s="210">
        <f t="shared" si="11"/>
        <v>0</v>
      </c>
      <c r="N40" s="210">
        <f t="shared" si="11"/>
        <v>0</v>
      </c>
      <c r="O40" s="210">
        <f t="shared" si="11"/>
        <v>0</v>
      </c>
      <c r="P40" s="210">
        <f t="shared" si="11"/>
        <v>0</v>
      </c>
      <c r="Q40" s="210">
        <f t="shared" si="11"/>
        <v>0</v>
      </c>
      <c r="R40" s="210">
        <f t="shared" si="11"/>
        <v>0</v>
      </c>
      <c r="S40" s="210">
        <f t="shared" si="11"/>
        <v>0</v>
      </c>
      <c r="T40" s="210">
        <f t="shared" si="11"/>
        <v>0</v>
      </c>
      <c r="U40" s="210">
        <f t="shared" si="11"/>
        <v>0</v>
      </c>
      <c r="V40" s="210">
        <f t="shared" si="11"/>
        <v>0</v>
      </c>
      <c r="W40" s="210">
        <f t="shared" si="11"/>
        <v>0</v>
      </c>
      <c r="X40" s="210">
        <f t="shared" si="11"/>
        <v>0</v>
      </c>
      <c r="Y40" s="210">
        <f t="shared" si="11"/>
        <v>0</v>
      </c>
      <c r="Z40" s="210">
        <f t="shared" si="11"/>
        <v>0</v>
      </c>
      <c r="AA40" s="210">
        <f t="shared" si="11"/>
        <v>0</v>
      </c>
      <c r="AB40" s="210">
        <f t="shared" si="11"/>
        <v>0</v>
      </c>
      <c r="AC40" s="210">
        <f t="shared" si="11"/>
        <v>0</v>
      </c>
      <c r="AD40" s="210">
        <f t="shared" si="11"/>
        <v>0</v>
      </c>
      <c r="AE40" s="210">
        <f t="shared" si="11"/>
        <v>0</v>
      </c>
      <c r="AF40" s="210">
        <f t="shared" si="11"/>
        <v>0</v>
      </c>
      <c r="AG40" s="210">
        <f t="shared" si="11"/>
        <v>0</v>
      </c>
      <c r="AH40" s="210">
        <f t="shared" si="11"/>
        <v>0</v>
      </c>
      <c r="AI40" s="210">
        <f t="shared" si="11"/>
        <v>0</v>
      </c>
      <c r="AJ40" s="210">
        <f t="shared" si="11"/>
        <v>0</v>
      </c>
      <c r="AK40" s="210">
        <f t="shared" si="11"/>
        <v>0</v>
      </c>
      <c r="AL40" s="3"/>
      <c r="AM40" s="3"/>
    </row>
    <row r="41" spans="1:39" ht="12.75" customHeight="1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5"/>
      <c r="Z41" s="15"/>
      <c r="AA41" s="15"/>
      <c r="AB41" s="15"/>
      <c r="AC41" s="15"/>
      <c r="AD41" s="15"/>
      <c r="AE41" s="15"/>
      <c r="AF41" s="77"/>
      <c r="AG41" s="77"/>
      <c r="AH41" s="77"/>
      <c r="AI41" s="77"/>
      <c r="AJ41" s="77"/>
      <c r="AK41" s="77"/>
      <c r="AL41" s="3"/>
      <c r="AM41" s="3"/>
    </row>
    <row r="42" spans="1:39" ht="15.75">
      <c r="A42" s="17" t="s">
        <v>269</v>
      </c>
      <c r="B42" s="15">
        <v>0.6</v>
      </c>
      <c r="C42" s="15">
        <v>2.8</v>
      </c>
      <c r="D42" s="15">
        <v>0</v>
      </c>
      <c r="E42" s="15">
        <v>0</v>
      </c>
      <c r="F42" s="15">
        <v>0</v>
      </c>
      <c r="G42" s="15">
        <v>0</v>
      </c>
      <c r="H42" s="15">
        <v>0.6</v>
      </c>
      <c r="I42" s="15">
        <v>2.8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77">
        <v>0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3"/>
      <c r="AM42" s="3"/>
    </row>
    <row r="43" spans="1:39" ht="12.75" customHeight="1">
      <c r="A43" s="96" t="s">
        <v>12</v>
      </c>
      <c r="B43" s="89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5"/>
      <c r="Z43" s="15"/>
      <c r="AA43" s="15"/>
      <c r="AB43" s="15"/>
      <c r="AC43" s="15"/>
      <c r="AD43" s="15"/>
      <c r="AE43" s="15"/>
      <c r="AF43" s="77"/>
      <c r="AG43" s="77"/>
      <c r="AH43" s="77"/>
      <c r="AI43" s="77"/>
      <c r="AJ43" s="77"/>
      <c r="AK43" s="77"/>
      <c r="AL43" s="3"/>
      <c r="AM43" s="3"/>
    </row>
    <row r="44" spans="1:39" ht="12.75" customHeight="1">
      <c r="A44" s="99" t="s">
        <v>110</v>
      </c>
      <c r="B44" s="201">
        <f>B46+B47</f>
        <v>51.7</v>
      </c>
      <c r="C44" s="210">
        <f>C46+C47</f>
        <v>26.200000000000003</v>
      </c>
      <c r="D44" s="210">
        <f t="shared" ref="D44:AK44" si="12">D46+D47</f>
        <v>26.2</v>
      </c>
      <c r="E44" s="210">
        <f t="shared" si="12"/>
        <v>30.5</v>
      </c>
      <c r="F44" s="210">
        <f t="shared" si="12"/>
        <v>31.7</v>
      </c>
      <c r="G44" s="210">
        <f t="shared" si="12"/>
        <v>31.9</v>
      </c>
      <c r="H44" s="210">
        <f t="shared" si="12"/>
        <v>51.7</v>
      </c>
      <c r="I44" s="210">
        <f t="shared" si="12"/>
        <v>26.200000000000003</v>
      </c>
      <c r="J44" s="210">
        <f t="shared" si="12"/>
        <v>26.2</v>
      </c>
      <c r="K44" s="210">
        <f t="shared" si="12"/>
        <v>30.5</v>
      </c>
      <c r="L44" s="210">
        <f t="shared" si="12"/>
        <v>31.7</v>
      </c>
      <c r="M44" s="210">
        <f t="shared" si="12"/>
        <v>31.9</v>
      </c>
      <c r="N44" s="210">
        <f t="shared" si="12"/>
        <v>0.96</v>
      </c>
      <c r="O44" s="210">
        <f t="shared" si="12"/>
        <v>-0.3</v>
      </c>
      <c r="P44" s="210">
        <f t="shared" si="12"/>
        <v>0.1</v>
      </c>
      <c r="Q44" s="210">
        <f t="shared" si="12"/>
        <v>0.2</v>
      </c>
      <c r="R44" s="210">
        <f t="shared" si="12"/>
        <v>0.37</v>
      </c>
      <c r="S44" s="210">
        <f t="shared" si="12"/>
        <v>0.48000000000000004</v>
      </c>
      <c r="T44" s="210">
        <f t="shared" si="12"/>
        <v>55</v>
      </c>
      <c r="U44" s="210">
        <f t="shared" si="12"/>
        <v>48</v>
      </c>
      <c r="V44" s="210">
        <f t="shared" si="12"/>
        <v>55</v>
      </c>
      <c r="W44" s="210">
        <f t="shared" si="12"/>
        <v>57</v>
      </c>
      <c r="X44" s="210">
        <f t="shared" si="12"/>
        <v>57</v>
      </c>
      <c r="Y44" s="210">
        <f t="shared" si="12"/>
        <v>58</v>
      </c>
      <c r="Z44" s="210">
        <f t="shared" si="12"/>
        <v>25670.1</v>
      </c>
      <c r="AA44" s="211">
        <f t="shared" si="12"/>
        <v>24725.599999999999</v>
      </c>
      <c r="AB44" s="211">
        <f t="shared" si="12"/>
        <v>23412.199999999997</v>
      </c>
      <c r="AC44" s="210">
        <f t="shared" si="12"/>
        <v>23561.4</v>
      </c>
      <c r="AD44" s="210">
        <f t="shared" si="12"/>
        <v>24868.400000000001</v>
      </c>
      <c r="AE44" s="210">
        <f t="shared" si="12"/>
        <v>25526.3</v>
      </c>
      <c r="AF44" s="210">
        <f t="shared" si="12"/>
        <v>7.6</v>
      </c>
      <c r="AG44" s="210">
        <f t="shared" si="12"/>
        <v>6.9</v>
      </c>
      <c r="AH44" s="210">
        <f t="shared" si="12"/>
        <v>7</v>
      </c>
      <c r="AI44" s="210">
        <f t="shared" si="12"/>
        <v>7.4</v>
      </c>
      <c r="AJ44" s="210">
        <f t="shared" si="12"/>
        <v>7.8</v>
      </c>
      <c r="AK44" s="210">
        <f t="shared" si="12"/>
        <v>8</v>
      </c>
      <c r="AL44" s="3"/>
      <c r="AM44" s="3"/>
    </row>
    <row r="45" spans="1:39" ht="12.75" customHeight="1">
      <c r="A45" s="17"/>
      <c r="B45" s="89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5"/>
      <c r="Z45" s="15"/>
      <c r="AA45" s="15"/>
      <c r="AB45" s="15"/>
      <c r="AC45" s="15"/>
      <c r="AD45" s="15"/>
      <c r="AE45" s="15"/>
      <c r="AF45" s="77"/>
      <c r="AG45" s="77"/>
      <c r="AH45" s="77"/>
      <c r="AI45" s="77"/>
      <c r="AJ45" s="77"/>
      <c r="AK45" s="77"/>
      <c r="AL45" s="3"/>
      <c r="AM45" s="3"/>
    </row>
    <row r="46" spans="1:39" ht="12.75" customHeight="1">
      <c r="A46" s="124" t="s">
        <v>259</v>
      </c>
      <c r="B46" s="15">
        <v>24.1</v>
      </c>
      <c r="C46" s="15">
        <v>4.9000000000000004</v>
      </c>
      <c r="D46" s="15">
        <v>5.2</v>
      </c>
      <c r="E46" s="15">
        <v>5.5</v>
      </c>
      <c r="F46" s="15">
        <v>5.7</v>
      </c>
      <c r="G46" s="15">
        <v>5.9</v>
      </c>
      <c r="H46" s="15">
        <v>24.1</v>
      </c>
      <c r="I46" s="15">
        <v>4.9000000000000004</v>
      </c>
      <c r="J46" s="15">
        <v>5.2</v>
      </c>
      <c r="K46" s="15">
        <v>5.5</v>
      </c>
      <c r="L46" s="15">
        <v>5.7</v>
      </c>
      <c r="M46" s="15">
        <v>5.9</v>
      </c>
      <c r="N46" s="15">
        <v>0.06</v>
      </c>
      <c r="O46" s="15">
        <v>0</v>
      </c>
      <c r="P46" s="15">
        <v>0</v>
      </c>
      <c r="Q46" s="15">
        <v>0</v>
      </c>
      <c r="R46" s="15">
        <v>7.0000000000000007E-2</v>
      </c>
      <c r="S46" s="15">
        <v>0.08</v>
      </c>
      <c r="T46" s="16">
        <v>19</v>
      </c>
      <c r="U46" s="16">
        <v>20</v>
      </c>
      <c r="V46" s="16">
        <v>19</v>
      </c>
      <c r="W46" s="16">
        <v>19</v>
      </c>
      <c r="X46" s="16">
        <v>19</v>
      </c>
      <c r="Y46" s="15">
        <v>20</v>
      </c>
      <c r="Z46" s="15">
        <v>17105.3</v>
      </c>
      <c r="AA46" s="200">
        <v>14904.2</v>
      </c>
      <c r="AB46" s="200">
        <v>15078.9</v>
      </c>
      <c r="AC46" s="15">
        <v>14789.5</v>
      </c>
      <c r="AD46" s="15">
        <v>15438.6</v>
      </c>
      <c r="AE46" s="15">
        <v>16096.5</v>
      </c>
      <c r="AF46" s="77">
        <v>3.9</v>
      </c>
      <c r="AG46" s="77">
        <v>3.6</v>
      </c>
      <c r="AH46" s="77">
        <v>3.4</v>
      </c>
      <c r="AI46" s="77">
        <v>3.4</v>
      </c>
      <c r="AJ46" s="77">
        <v>3.5</v>
      </c>
      <c r="AK46" s="77">
        <v>3.7</v>
      </c>
      <c r="AL46" s="3"/>
      <c r="AM46" s="3"/>
    </row>
    <row r="47" spans="1:39" ht="15.75">
      <c r="A47" s="17" t="s">
        <v>260</v>
      </c>
      <c r="B47" s="15">
        <v>27.6</v>
      </c>
      <c r="C47" s="15">
        <v>21.3</v>
      </c>
      <c r="D47" s="200">
        <v>21</v>
      </c>
      <c r="E47" s="200">
        <v>25</v>
      </c>
      <c r="F47" s="200">
        <v>26</v>
      </c>
      <c r="G47" s="200">
        <v>26</v>
      </c>
      <c r="H47" s="15">
        <v>27.6</v>
      </c>
      <c r="I47" s="15">
        <v>21.3</v>
      </c>
      <c r="J47" s="200">
        <v>21</v>
      </c>
      <c r="K47" s="200">
        <v>25</v>
      </c>
      <c r="L47" s="200">
        <v>26</v>
      </c>
      <c r="M47" s="200">
        <v>26</v>
      </c>
      <c r="N47" s="15">
        <v>0.9</v>
      </c>
      <c r="O47" s="15">
        <v>-0.3</v>
      </c>
      <c r="P47" s="15">
        <v>0.1</v>
      </c>
      <c r="Q47" s="15">
        <v>0.2</v>
      </c>
      <c r="R47" s="15">
        <v>0.3</v>
      </c>
      <c r="S47" s="15">
        <v>0.4</v>
      </c>
      <c r="T47" s="16">
        <v>36</v>
      </c>
      <c r="U47" s="16">
        <v>28</v>
      </c>
      <c r="V47" s="16">
        <v>36</v>
      </c>
      <c r="W47" s="16">
        <v>38</v>
      </c>
      <c r="X47" s="16">
        <v>38</v>
      </c>
      <c r="Y47" s="15">
        <v>38</v>
      </c>
      <c r="Z47" s="15">
        <v>8564.7999999999993</v>
      </c>
      <c r="AA47" s="15">
        <v>9821.4</v>
      </c>
      <c r="AB47" s="15">
        <v>8333.2999999999993</v>
      </c>
      <c r="AC47" s="15">
        <v>8771.9</v>
      </c>
      <c r="AD47" s="15">
        <v>9429.7999999999993</v>
      </c>
      <c r="AE47" s="15">
        <v>9429.7999999999993</v>
      </c>
      <c r="AF47" s="77">
        <v>3.7</v>
      </c>
      <c r="AG47" s="77">
        <v>3.3</v>
      </c>
      <c r="AH47" s="77">
        <v>3.6</v>
      </c>
      <c r="AI47" s="241">
        <v>4</v>
      </c>
      <c r="AJ47" s="77">
        <v>4.3</v>
      </c>
      <c r="AK47" s="77">
        <v>4.3</v>
      </c>
      <c r="AL47" s="3"/>
      <c r="AM47" s="3"/>
    </row>
    <row r="48" spans="1:39" ht="15.75">
      <c r="A48" s="96" t="s">
        <v>13</v>
      </c>
      <c r="B48" s="89"/>
      <c r="C48" s="89"/>
      <c r="D48" s="89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5"/>
      <c r="Z48" s="15"/>
      <c r="AA48" s="15"/>
      <c r="AB48" s="15"/>
      <c r="AC48" s="15"/>
      <c r="AD48" s="15"/>
      <c r="AE48" s="15"/>
      <c r="AF48" s="77"/>
      <c r="AG48" s="77"/>
      <c r="AH48" s="77"/>
      <c r="AI48" s="77"/>
      <c r="AJ48" s="77"/>
      <c r="AK48" s="77"/>
      <c r="AL48" s="3"/>
      <c r="AM48" s="3"/>
    </row>
    <row r="49" spans="1:39" ht="15.75">
      <c r="A49" s="99" t="s">
        <v>110</v>
      </c>
      <c r="B49" s="201">
        <f>B51+B52</f>
        <v>7.4</v>
      </c>
      <c r="C49" s="201">
        <f>C51+C52</f>
        <v>8.3000000000000007</v>
      </c>
      <c r="D49" s="201">
        <f t="shared" ref="D49:AK49" si="13">D51+D52</f>
        <v>6.4</v>
      </c>
      <c r="E49" s="201">
        <f t="shared" si="13"/>
        <v>4.5</v>
      </c>
      <c r="F49" s="201">
        <f t="shared" si="13"/>
        <v>4.7</v>
      </c>
      <c r="G49" s="201">
        <f t="shared" si="13"/>
        <v>4.9000000000000004</v>
      </c>
      <c r="H49" s="201">
        <f t="shared" si="13"/>
        <v>7.4</v>
      </c>
      <c r="I49" s="201">
        <f t="shared" si="13"/>
        <v>8.3000000000000007</v>
      </c>
      <c r="J49" s="201">
        <f t="shared" si="13"/>
        <v>6.4</v>
      </c>
      <c r="K49" s="201">
        <f t="shared" si="13"/>
        <v>4.5</v>
      </c>
      <c r="L49" s="201">
        <f t="shared" si="13"/>
        <v>4.7</v>
      </c>
      <c r="M49" s="201">
        <f t="shared" si="13"/>
        <v>4.9000000000000004</v>
      </c>
      <c r="N49" s="201">
        <f t="shared" si="13"/>
        <v>-0.4</v>
      </c>
      <c r="O49" s="201">
        <f t="shared" si="13"/>
        <v>-6.0000000000000001E-3</v>
      </c>
      <c r="P49" s="201">
        <f t="shared" si="13"/>
        <v>0.5</v>
      </c>
      <c r="Q49" s="201">
        <f t="shared" si="13"/>
        <v>0.5</v>
      </c>
      <c r="R49" s="201">
        <f t="shared" si="13"/>
        <v>0.5</v>
      </c>
      <c r="S49" s="201">
        <f t="shared" si="13"/>
        <v>0.5</v>
      </c>
      <c r="T49" s="201">
        <f t="shared" si="13"/>
        <v>69</v>
      </c>
      <c r="U49" s="201">
        <f t="shared" si="13"/>
        <v>72</v>
      </c>
      <c r="V49" s="201">
        <f t="shared" si="13"/>
        <v>72</v>
      </c>
      <c r="W49" s="201">
        <f t="shared" si="13"/>
        <v>32</v>
      </c>
      <c r="X49" s="201">
        <f t="shared" si="13"/>
        <v>32</v>
      </c>
      <c r="Y49" s="201">
        <f t="shared" si="13"/>
        <v>32</v>
      </c>
      <c r="Z49" s="201">
        <f t="shared" si="13"/>
        <v>18958.3</v>
      </c>
      <c r="AA49" s="201">
        <f t="shared" si="13"/>
        <v>21909.8</v>
      </c>
      <c r="AB49" s="201">
        <f t="shared" si="13"/>
        <v>23072.9</v>
      </c>
      <c r="AC49" s="201">
        <f t="shared" si="13"/>
        <v>9244.7999999999993</v>
      </c>
      <c r="AD49" s="201">
        <f t="shared" si="13"/>
        <v>9505.2000000000007</v>
      </c>
      <c r="AE49" s="201">
        <f t="shared" si="13"/>
        <v>9635.4</v>
      </c>
      <c r="AF49" s="202">
        <f t="shared" si="13"/>
        <v>8</v>
      </c>
      <c r="AG49" s="201">
        <f t="shared" si="13"/>
        <v>9.8000000000000007</v>
      </c>
      <c r="AH49" s="201">
        <f t="shared" si="13"/>
        <v>10.199999999999999</v>
      </c>
      <c r="AI49" s="201">
        <f t="shared" si="13"/>
        <v>3.5</v>
      </c>
      <c r="AJ49" s="201">
        <f t="shared" si="13"/>
        <v>3.6</v>
      </c>
      <c r="AK49" s="201">
        <f t="shared" si="13"/>
        <v>3.7</v>
      </c>
      <c r="AL49" s="3"/>
      <c r="AM49" s="3"/>
    </row>
    <row r="50" spans="1:39" ht="15.75">
      <c r="A50" s="17"/>
      <c r="B50" s="89"/>
      <c r="C50" s="89"/>
      <c r="D50" s="89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5"/>
      <c r="Z50" s="15"/>
      <c r="AA50" s="15"/>
      <c r="AB50" s="15"/>
      <c r="AC50" s="15"/>
      <c r="AD50" s="15"/>
      <c r="AE50" s="15"/>
      <c r="AF50" s="77"/>
      <c r="AG50" s="77"/>
      <c r="AH50" s="77"/>
      <c r="AI50" s="77"/>
      <c r="AJ50" s="77"/>
      <c r="AK50" s="77"/>
      <c r="AL50" s="3"/>
      <c r="AM50" s="3"/>
    </row>
    <row r="51" spans="1:39" ht="15.75">
      <c r="A51" s="124" t="s">
        <v>261</v>
      </c>
      <c r="B51" s="89">
        <v>3.7</v>
      </c>
      <c r="C51" s="89">
        <v>4.4000000000000004</v>
      </c>
      <c r="D51" s="89">
        <v>2.2000000000000002</v>
      </c>
      <c r="E51" s="15">
        <v>0</v>
      </c>
      <c r="F51" s="15">
        <v>0</v>
      </c>
      <c r="G51" s="15">
        <v>0</v>
      </c>
      <c r="H51" s="89">
        <v>3.7</v>
      </c>
      <c r="I51" s="89">
        <v>4.4000000000000004</v>
      </c>
      <c r="J51" s="15">
        <v>2.2000000000000002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v>40</v>
      </c>
      <c r="U51" s="16">
        <v>40</v>
      </c>
      <c r="V51" s="16">
        <v>40</v>
      </c>
      <c r="W51" s="16">
        <v>0</v>
      </c>
      <c r="X51" s="16">
        <v>0</v>
      </c>
      <c r="Y51" s="15">
        <v>0</v>
      </c>
      <c r="Z51" s="200">
        <v>10625</v>
      </c>
      <c r="AA51" s="200">
        <v>13891</v>
      </c>
      <c r="AB51" s="15">
        <v>13958.3</v>
      </c>
      <c r="AC51" s="15">
        <v>0</v>
      </c>
      <c r="AD51" s="15">
        <v>0</v>
      </c>
      <c r="AE51" s="15">
        <v>0</v>
      </c>
      <c r="AF51" s="77">
        <v>5.0999999999999996</v>
      </c>
      <c r="AG51" s="77">
        <v>6.7</v>
      </c>
      <c r="AH51" s="77">
        <v>6.7</v>
      </c>
      <c r="AI51" s="77">
        <v>0</v>
      </c>
      <c r="AJ51" s="77">
        <v>0</v>
      </c>
      <c r="AK51" s="77">
        <v>0</v>
      </c>
      <c r="AL51" s="3"/>
      <c r="AM51" s="3"/>
    </row>
    <row r="52" spans="1:39" ht="15.75">
      <c r="A52" s="17" t="s">
        <v>262</v>
      </c>
      <c r="B52" s="89">
        <v>3.7</v>
      </c>
      <c r="C52" s="89">
        <v>3.9</v>
      </c>
      <c r="D52" s="89">
        <v>4.2</v>
      </c>
      <c r="E52" s="15">
        <v>4.5</v>
      </c>
      <c r="F52" s="15">
        <v>4.7</v>
      </c>
      <c r="G52" s="15">
        <v>4.9000000000000004</v>
      </c>
      <c r="H52" s="89">
        <v>3.7</v>
      </c>
      <c r="I52" s="89">
        <v>3.9</v>
      </c>
      <c r="J52" s="15">
        <v>4.2</v>
      </c>
      <c r="K52" s="15">
        <v>4.5</v>
      </c>
      <c r="L52" s="15">
        <v>4.7</v>
      </c>
      <c r="M52" s="15">
        <v>4.9000000000000004</v>
      </c>
      <c r="N52" s="15">
        <v>-0.4</v>
      </c>
      <c r="O52" s="15">
        <v>-6.0000000000000001E-3</v>
      </c>
      <c r="P52" s="15">
        <v>0.5</v>
      </c>
      <c r="Q52" s="15">
        <v>0.5</v>
      </c>
      <c r="R52" s="15">
        <v>0.5</v>
      </c>
      <c r="S52" s="15">
        <v>0.5</v>
      </c>
      <c r="T52" s="16">
        <v>29</v>
      </c>
      <c r="U52" s="16">
        <v>32</v>
      </c>
      <c r="V52" s="16">
        <v>32</v>
      </c>
      <c r="W52" s="16">
        <v>32</v>
      </c>
      <c r="X52" s="16">
        <v>32</v>
      </c>
      <c r="Y52" s="15">
        <v>32</v>
      </c>
      <c r="Z52" s="15">
        <v>8333.2999999999993</v>
      </c>
      <c r="AA52" s="15">
        <v>8018.8</v>
      </c>
      <c r="AB52" s="15">
        <v>9114.6</v>
      </c>
      <c r="AC52" s="15">
        <v>9244.7999999999993</v>
      </c>
      <c r="AD52" s="15">
        <v>9505.2000000000007</v>
      </c>
      <c r="AE52" s="15">
        <v>9635.4</v>
      </c>
      <c r="AF52" s="77">
        <v>2.9</v>
      </c>
      <c r="AG52" s="77">
        <v>3.1</v>
      </c>
      <c r="AH52" s="77">
        <v>3.5</v>
      </c>
      <c r="AI52" s="77">
        <v>3.5</v>
      </c>
      <c r="AJ52" s="77">
        <v>3.6</v>
      </c>
      <c r="AK52" s="77">
        <v>3.7</v>
      </c>
      <c r="AL52" s="3"/>
      <c r="AM52" s="3"/>
    </row>
    <row r="53" spans="1:39" ht="35.25" customHeight="1">
      <c r="A53" s="86" t="s">
        <v>151</v>
      </c>
      <c r="B53" s="88"/>
      <c r="C53" s="88"/>
      <c r="D53" s="8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6"/>
      <c r="U53" s="16"/>
      <c r="V53" s="16"/>
      <c r="W53" s="16"/>
      <c r="X53" s="16"/>
      <c r="Y53" s="15"/>
      <c r="Z53" s="15"/>
      <c r="AA53" s="15"/>
      <c r="AB53" s="15"/>
      <c r="AC53" s="15"/>
      <c r="AD53" s="15"/>
      <c r="AE53" s="15"/>
      <c r="AF53" s="77"/>
      <c r="AG53" s="77"/>
      <c r="AH53" s="77"/>
      <c r="AI53" s="77"/>
      <c r="AJ53" s="77"/>
      <c r="AK53" s="77"/>
      <c r="AL53" s="3"/>
      <c r="AM53" s="3"/>
    </row>
    <row r="54" spans="1:39" ht="53.25" customHeight="1">
      <c r="A54" s="17" t="s">
        <v>150</v>
      </c>
      <c r="B54" s="205">
        <f>B55+B56+B57+B58+B59+B60+B61+B62+B63+B64+B65+B66+B67+B68</f>
        <v>390.9</v>
      </c>
      <c r="C54" s="205">
        <f t="shared" ref="C54:AK54" si="14">C55+C56+C57+C58+C59+C60+C61+C62+C63+C64+C65+C66+C67+C68</f>
        <v>408.8</v>
      </c>
      <c r="D54" s="205">
        <f t="shared" si="14"/>
        <v>453.59999999999997</v>
      </c>
      <c r="E54" s="205">
        <f t="shared" si="14"/>
        <v>474.6</v>
      </c>
      <c r="F54" s="205">
        <f t="shared" si="14"/>
        <v>493.7</v>
      </c>
      <c r="G54" s="205">
        <f t="shared" si="14"/>
        <v>518.20000000000005</v>
      </c>
      <c r="H54" s="205">
        <f t="shared" si="14"/>
        <v>390.9</v>
      </c>
      <c r="I54" s="205">
        <f t="shared" si="14"/>
        <v>423.7</v>
      </c>
      <c r="J54" s="205">
        <f t="shared" si="14"/>
        <v>453.59999999999997</v>
      </c>
      <c r="K54" s="205">
        <f t="shared" si="14"/>
        <v>474.6</v>
      </c>
      <c r="L54" s="205">
        <f t="shared" si="14"/>
        <v>493.7</v>
      </c>
      <c r="M54" s="205">
        <f t="shared" si="14"/>
        <v>518.20000000000005</v>
      </c>
      <c r="N54" s="205">
        <f t="shared" si="14"/>
        <v>42.660000000000004</v>
      </c>
      <c r="O54" s="205">
        <f t="shared" si="14"/>
        <v>39.6</v>
      </c>
      <c r="P54" s="205">
        <f t="shared" si="14"/>
        <v>42</v>
      </c>
      <c r="Q54" s="205">
        <f t="shared" si="14"/>
        <v>43.6</v>
      </c>
      <c r="R54" s="205">
        <f t="shared" si="14"/>
        <v>45.3</v>
      </c>
      <c r="S54" s="205">
        <f t="shared" si="14"/>
        <v>48.400000000000006</v>
      </c>
      <c r="T54" s="205">
        <f t="shared" si="14"/>
        <v>479</v>
      </c>
      <c r="U54" s="205">
        <f t="shared" si="14"/>
        <v>529</v>
      </c>
      <c r="V54" s="205">
        <f t="shared" si="14"/>
        <v>512</v>
      </c>
      <c r="W54" s="205">
        <f t="shared" si="14"/>
        <v>512</v>
      </c>
      <c r="X54" s="205">
        <f t="shared" si="14"/>
        <v>512</v>
      </c>
      <c r="Y54" s="205">
        <f t="shared" si="14"/>
        <v>512</v>
      </c>
      <c r="Z54" s="205">
        <f t="shared" si="14"/>
        <v>78045.8</v>
      </c>
      <c r="AA54" s="205">
        <f t="shared" si="14"/>
        <v>84510</v>
      </c>
      <c r="AB54" s="205">
        <f t="shared" si="14"/>
        <v>94910.1</v>
      </c>
      <c r="AC54" s="205">
        <f t="shared" si="14"/>
        <v>97619.299999999988</v>
      </c>
      <c r="AD54" s="205">
        <f t="shared" si="14"/>
        <v>102499.2</v>
      </c>
      <c r="AE54" s="205">
        <f t="shared" si="14"/>
        <v>106414.7</v>
      </c>
      <c r="AF54" s="205">
        <f t="shared" si="14"/>
        <v>32.700000000000003</v>
      </c>
      <c r="AG54" s="205">
        <f t="shared" si="14"/>
        <v>46.199999999999996</v>
      </c>
      <c r="AH54" s="205">
        <f t="shared" si="14"/>
        <v>47</v>
      </c>
      <c r="AI54" s="205">
        <f t="shared" si="14"/>
        <v>48.300000000000004</v>
      </c>
      <c r="AJ54" s="205">
        <f t="shared" si="14"/>
        <v>50</v>
      </c>
      <c r="AK54" s="205">
        <f t="shared" si="14"/>
        <v>51.599999999999994</v>
      </c>
      <c r="AL54" s="3"/>
      <c r="AM54" s="3"/>
    </row>
    <row r="55" spans="1:39" ht="15.75">
      <c r="A55" s="203" t="s">
        <v>263</v>
      </c>
      <c r="B55" s="204">
        <v>3</v>
      </c>
      <c r="C55" s="88">
        <v>3.4</v>
      </c>
      <c r="D55" s="88">
        <v>3.6</v>
      </c>
      <c r="E55" s="15">
        <v>3.7</v>
      </c>
      <c r="F55" s="15">
        <v>3.9</v>
      </c>
      <c r="G55" s="15">
        <v>4.0999999999999996</v>
      </c>
      <c r="H55" s="204">
        <v>3</v>
      </c>
      <c r="I55" s="88">
        <v>3.4</v>
      </c>
      <c r="J55" s="88">
        <v>3.6</v>
      </c>
      <c r="K55" s="15">
        <v>3.7</v>
      </c>
      <c r="L55" s="15">
        <v>3.9</v>
      </c>
      <c r="M55" s="15">
        <v>4.0999999999999996</v>
      </c>
      <c r="N55" s="215">
        <v>0.1</v>
      </c>
      <c r="O55" s="215">
        <v>1.1000000000000001</v>
      </c>
      <c r="P55" s="216">
        <v>1.2</v>
      </c>
      <c r="Q55" s="216">
        <v>1.2</v>
      </c>
      <c r="R55" s="229">
        <v>1.3</v>
      </c>
      <c r="S55" s="217">
        <v>1.4</v>
      </c>
      <c r="T55" s="15">
        <v>5</v>
      </c>
      <c r="U55" s="16">
        <v>5</v>
      </c>
      <c r="V55" s="16">
        <v>5</v>
      </c>
      <c r="W55" s="16">
        <v>5</v>
      </c>
      <c r="X55" s="16">
        <v>5</v>
      </c>
      <c r="Y55" s="15">
        <v>5</v>
      </c>
      <c r="Z55" s="235">
        <v>5000</v>
      </c>
      <c r="AA55" s="235">
        <v>5000</v>
      </c>
      <c r="AB55" s="15">
        <v>6666.7</v>
      </c>
      <c r="AC55" s="15">
        <v>6666.7</v>
      </c>
      <c r="AD55" s="15">
        <v>8333.2999999999993</v>
      </c>
      <c r="AE55" s="15">
        <v>8333.2999999999993</v>
      </c>
      <c r="AF55" s="77">
        <v>0.3</v>
      </c>
      <c r="AG55" s="77">
        <v>0.3</v>
      </c>
      <c r="AH55" s="77">
        <v>0.4</v>
      </c>
      <c r="AI55" s="77">
        <v>0.4</v>
      </c>
      <c r="AJ55" s="77">
        <v>0.5</v>
      </c>
      <c r="AK55" s="77">
        <v>0.5</v>
      </c>
      <c r="AL55" s="3"/>
      <c r="AM55" s="3"/>
    </row>
    <row r="56" spans="1:39" ht="15.75">
      <c r="A56" s="203" t="s">
        <v>228</v>
      </c>
      <c r="B56" s="88">
        <v>17.2</v>
      </c>
      <c r="C56" s="88">
        <v>12.5</v>
      </c>
      <c r="D56" s="88">
        <v>13.2</v>
      </c>
      <c r="E56" s="15">
        <v>13.7</v>
      </c>
      <c r="F56" s="15">
        <v>14.3</v>
      </c>
      <c r="G56" s="15">
        <v>15.1</v>
      </c>
      <c r="H56" s="88">
        <v>17.2</v>
      </c>
      <c r="I56" s="88">
        <v>12.5</v>
      </c>
      <c r="J56" s="88">
        <v>13.2</v>
      </c>
      <c r="K56" s="15">
        <v>13.7</v>
      </c>
      <c r="L56" s="15">
        <v>14.3</v>
      </c>
      <c r="M56" s="15">
        <v>15.1</v>
      </c>
      <c r="N56" s="218">
        <v>-0.2</v>
      </c>
      <c r="O56" s="219">
        <v>3.3</v>
      </c>
      <c r="P56" s="220">
        <v>3.4</v>
      </c>
      <c r="Q56" s="221">
        <v>3.6</v>
      </c>
      <c r="R56" s="221">
        <v>3.7</v>
      </c>
      <c r="S56" s="222">
        <v>4</v>
      </c>
      <c r="T56" s="15">
        <v>46</v>
      </c>
      <c r="U56" s="16">
        <v>31</v>
      </c>
      <c r="V56" s="16">
        <v>31</v>
      </c>
      <c r="W56" s="16">
        <v>31</v>
      </c>
      <c r="X56" s="16">
        <v>31</v>
      </c>
      <c r="Y56" s="16">
        <v>31</v>
      </c>
      <c r="Z56" s="15">
        <v>4891.3</v>
      </c>
      <c r="AA56" s="15">
        <v>4301.1000000000004</v>
      </c>
      <c r="AB56" s="15">
        <v>5376.3</v>
      </c>
      <c r="AC56" s="15">
        <v>5645.2</v>
      </c>
      <c r="AD56" s="15">
        <v>6182.8</v>
      </c>
      <c r="AE56" s="15">
        <v>6451.6</v>
      </c>
      <c r="AF56" s="77">
        <v>2.7</v>
      </c>
      <c r="AG56" s="77">
        <v>1.6</v>
      </c>
      <c r="AH56" s="241">
        <v>2</v>
      </c>
      <c r="AI56" s="77">
        <v>2.1</v>
      </c>
      <c r="AJ56" s="77">
        <v>2.2999999999999998</v>
      </c>
      <c r="AK56" s="77">
        <v>2.4</v>
      </c>
      <c r="AL56" s="3"/>
      <c r="AM56" s="3"/>
    </row>
    <row r="57" spans="1:39" ht="15.75">
      <c r="A57" s="203" t="s">
        <v>232</v>
      </c>
      <c r="B57" s="88">
        <v>18.100000000000001</v>
      </c>
      <c r="C57" s="88"/>
      <c r="D57" s="88">
        <v>16.2</v>
      </c>
      <c r="E57" s="15">
        <v>17.100000000000001</v>
      </c>
      <c r="F57" s="15">
        <v>17.600000000000001</v>
      </c>
      <c r="G57" s="15">
        <v>18.5</v>
      </c>
      <c r="H57" s="88">
        <v>18.100000000000001</v>
      </c>
      <c r="I57" s="88">
        <v>14.9</v>
      </c>
      <c r="J57" s="88">
        <v>16.2</v>
      </c>
      <c r="K57" s="15">
        <v>17.100000000000001</v>
      </c>
      <c r="L57" s="15">
        <v>17.600000000000001</v>
      </c>
      <c r="M57" s="15">
        <v>18.5</v>
      </c>
      <c r="N57" s="221">
        <v>10.3</v>
      </c>
      <c r="O57" s="221">
        <v>15.2</v>
      </c>
      <c r="P57" s="221">
        <v>16</v>
      </c>
      <c r="Q57" s="220">
        <v>16.600000000000001</v>
      </c>
      <c r="R57" s="220">
        <v>17.3</v>
      </c>
      <c r="S57" s="222">
        <v>18.3</v>
      </c>
      <c r="T57" s="15">
        <v>42</v>
      </c>
      <c r="U57" s="16">
        <v>40</v>
      </c>
      <c r="V57" s="16">
        <v>40</v>
      </c>
      <c r="W57" s="16">
        <v>40</v>
      </c>
      <c r="X57" s="16">
        <v>40</v>
      </c>
      <c r="Y57" s="16">
        <v>40</v>
      </c>
      <c r="Z57" s="200">
        <v>5754</v>
      </c>
      <c r="AA57" s="15">
        <v>8333.2999999999993</v>
      </c>
      <c r="AB57" s="15">
        <v>8541.7000000000007</v>
      </c>
      <c r="AC57" s="200">
        <v>8750</v>
      </c>
      <c r="AD57" s="15">
        <v>9166.7000000000007</v>
      </c>
      <c r="AE57" s="200">
        <v>9375</v>
      </c>
      <c r="AF57" s="77">
        <v>2.9</v>
      </c>
      <c r="AG57" s="241">
        <v>4</v>
      </c>
      <c r="AH57" s="77">
        <v>4.0999999999999996</v>
      </c>
      <c r="AI57" s="77">
        <v>4.2</v>
      </c>
      <c r="AJ57" s="77">
        <v>4.4000000000000004</v>
      </c>
      <c r="AK57" s="77">
        <v>4.5</v>
      </c>
      <c r="AL57" s="3"/>
      <c r="AM57" s="3"/>
    </row>
    <row r="58" spans="1:39" ht="15.75">
      <c r="A58" s="203" t="s">
        <v>229</v>
      </c>
      <c r="B58" s="88">
        <v>5.5</v>
      </c>
      <c r="C58" s="88">
        <v>0.2</v>
      </c>
      <c r="D58" s="88">
        <v>0</v>
      </c>
      <c r="E58" s="15">
        <v>0</v>
      </c>
      <c r="F58" s="15">
        <v>0</v>
      </c>
      <c r="G58" s="15">
        <v>0</v>
      </c>
      <c r="H58" s="88">
        <v>5.5</v>
      </c>
      <c r="I58" s="88">
        <v>0.2</v>
      </c>
      <c r="J58" s="88">
        <v>0</v>
      </c>
      <c r="K58" s="15">
        <v>0</v>
      </c>
      <c r="L58" s="15">
        <v>0</v>
      </c>
      <c r="M58" s="15">
        <v>0</v>
      </c>
      <c r="N58" s="223">
        <v>-2.8</v>
      </c>
      <c r="O58" s="223">
        <v>-0.4</v>
      </c>
      <c r="P58" s="15">
        <v>0</v>
      </c>
      <c r="Q58" s="15">
        <v>0</v>
      </c>
      <c r="R58" s="15">
        <v>0</v>
      </c>
      <c r="S58" s="15">
        <v>0</v>
      </c>
      <c r="T58" s="15">
        <v>19</v>
      </c>
      <c r="U58" s="16">
        <v>16</v>
      </c>
      <c r="V58" s="16">
        <v>0</v>
      </c>
      <c r="W58" s="16">
        <v>0</v>
      </c>
      <c r="X58" s="16">
        <v>0</v>
      </c>
      <c r="Y58" s="15">
        <v>0</v>
      </c>
      <c r="Z58" s="15">
        <v>5263.2</v>
      </c>
      <c r="AA58" s="15">
        <v>5208.3</v>
      </c>
      <c r="AB58" s="15">
        <v>0</v>
      </c>
      <c r="AC58" s="15">
        <v>0</v>
      </c>
      <c r="AD58" s="15">
        <v>0</v>
      </c>
      <c r="AE58" s="15">
        <v>0</v>
      </c>
      <c r="AF58" s="77">
        <v>1.2</v>
      </c>
      <c r="AG58" s="241">
        <v>1</v>
      </c>
      <c r="AH58" s="77">
        <v>0</v>
      </c>
      <c r="AI58" s="77">
        <v>0</v>
      </c>
      <c r="AJ58" s="77">
        <v>0</v>
      </c>
      <c r="AK58" s="77">
        <v>0</v>
      </c>
      <c r="AL58" s="3"/>
      <c r="AM58" s="3"/>
    </row>
    <row r="59" spans="1:39" ht="15.75">
      <c r="A59" s="203" t="s">
        <v>264</v>
      </c>
      <c r="B59" s="88">
        <v>9.6</v>
      </c>
      <c r="C59" s="88">
        <v>13.5</v>
      </c>
      <c r="D59" s="88">
        <v>14.2</v>
      </c>
      <c r="E59" s="15">
        <v>14.8</v>
      </c>
      <c r="F59" s="15">
        <v>15.4</v>
      </c>
      <c r="G59" s="15">
        <v>16.3</v>
      </c>
      <c r="H59" s="88">
        <v>9.6</v>
      </c>
      <c r="I59" s="88">
        <v>13.5</v>
      </c>
      <c r="J59" s="88">
        <v>14.2</v>
      </c>
      <c r="K59" s="15">
        <v>14.8</v>
      </c>
      <c r="L59" s="15">
        <v>15.4</v>
      </c>
      <c r="M59" s="15">
        <v>16.3</v>
      </c>
      <c r="N59" s="215">
        <v>2.7</v>
      </c>
      <c r="O59" s="215">
        <v>9.8000000000000007</v>
      </c>
      <c r="P59" s="216">
        <v>10.4</v>
      </c>
      <c r="Q59" s="215">
        <v>10.7</v>
      </c>
      <c r="R59" s="216">
        <v>11.2</v>
      </c>
      <c r="S59" s="217">
        <v>11.9</v>
      </c>
      <c r="T59" s="15">
        <v>32</v>
      </c>
      <c r="U59" s="16">
        <v>31</v>
      </c>
      <c r="V59" s="16">
        <v>31</v>
      </c>
      <c r="W59" s="16">
        <v>31</v>
      </c>
      <c r="X59" s="16">
        <v>31</v>
      </c>
      <c r="Y59" s="16">
        <v>31</v>
      </c>
      <c r="Z59" s="15">
        <v>5989.6</v>
      </c>
      <c r="AA59" s="200">
        <v>5914</v>
      </c>
      <c r="AB59" s="200">
        <v>5914</v>
      </c>
      <c r="AC59" s="15">
        <v>6182.8</v>
      </c>
      <c r="AD59" s="15">
        <v>6451.6</v>
      </c>
      <c r="AE59" s="15">
        <v>6989.2</v>
      </c>
      <c r="AF59" s="77">
        <v>2.2999999999999998</v>
      </c>
      <c r="AG59" s="77">
        <v>2.2000000000000002</v>
      </c>
      <c r="AH59" s="77">
        <v>2.2000000000000002</v>
      </c>
      <c r="AI59" s="77">
        <v>2.2999999999999998</v>
      </c>
      <c r="AJ59" s="77">
        <v>2.4</v>
      </c>
      <c r="AK59" s="77">
        <v>2.6</v>
      </c>
      <c r="AL59" s="3"/>
      <c r="AM59" s="3"/>
    </row>
    <row r="60" spans="1:39" ht="15.75">
      <c r="A60" s="203" t="s">
        <v>265</v>
      </c>
      <c r="B60" s="204">
        <v>5</v>
      </c>
      <c r="C60" s="88">
        <v>6.6</v>
      </c>
      <c r="D60" s="204">
        <v>7</v>
      </c>
      <c r="E60" s="15">
        <v>7.2</v>
      </c>
      <c r="F60" s="15">
        <v>7.5</v>
      </c>
      <c r="G60" s="200">
        <v>8</v>
      </c>
      <c r="H60" s="204">
        <v>5</v>
      </c>
      <c r="I60" s="88">
        <v>6.6</v>
      </c>
      <c r="J60" s="204">
        <v>7</v>
      </c>
      <c r="K60" s="15">
        <v>7.2</v>
      </c>
      <c r="L60" s="15">
        <v>7.5</v>
      </c>
      <c r="M60" s="200">
        <v>8</v>
      </c>
      <c r="N60" s="215">
        <v>0.3</v>
      </c>
      <c r="O60" s="215">
        <v>0.3</v>
      </c>
      <c r="P60" s="216">
        <v>0.4</v>
      </c>
      <c r="Q60" s="216">
        <v>0.4</v>
      </c>
      <c r="R60" s="216">
        <v>0.4</v>
      </c>
      <c r="S60" s="217">
        <v>0.4</v>
      </c>
      <c r="T60" s="15">
        <v>3</v>
      </c>
      <c r="U60" s="16">
        <v>3</v>
      </c>
      <c r="V60" s="16">
        <v>3</v>
      </c>
      <c r="W60" s="16">
        <v>3</v>
      </c>
      <c r="X60" s="16">
        <v>3</v>
      </c>
      <c r="Y60" s="16">
        <v>3</v>
      </c>
      <c r="Z60" s="15">
        <v>5555.6</v>
      </c>
      <c r="AA60" s="15">
        <v>5555.6</v>
      </c>
      <c r="AB60" s="15">
        <v>8333.2999999999993</v>
      </c>
      <c r="AC60" s="15">
        <v>8333.2999999999993</v>
      </c>
      <c r="AD60" s="15">
        <v>8333.2999999999993</v>
      </c>
      <c r="AE60" s="15">
        <v>8333.2999999999993</v>
      </c>
      <c r="AF60" s="77">
        <v>0.2</v>
      </c>
      <c r="AG60" s="77">
        <v>0.2</v>
      </c>
      <c r="AH60" s="77">
        <v>0.3</v>
      </c>
      <c r="AI60" s="77">
        <v>0.3</v>
      </c>
      <c r="AJ60" s="77">
        <v>0.3</v>
      </c>
      <c r="AK60" s="77">
        <v>0.3</v>
      </c>
      <c r="AL60" s="3"/>
      <c r="AM60" s="3"/>
    </row>
    <row r="61" spans="1:39" ht="15.75">
      <c r="A61" s="203" t="s">
        <v>266</v>
      </c>
      <c r="B61" s="88">
        <v>6.4</v>
      </c>
      <c r="C61" s="88">
        <v>7.1</v>
      </c>
      <c r="D61" s="88">
        <v>7.5</v>
      </c>
      <c r="E61" s="15">
        <v>7.8</v>
      </c>
      <c r="F61" s="15">
        <v>8.1</v>
      </c>
      <c r="G61" s="15">
        <v>8.6</v>
      </c>
      <c r="H61" s="88">
        <v>6.4</v>
      </c>
      <c r="I61" s="88">
        <v>7.1</v>
      </c>
      <c r="J61" s="88">
        <v>7.5</v>
      </c>
      <c r="K61" s="15">
        <v>7.8</v>
      </c>
      <c r="L61" s="15">
        <v>8.1</v>
      </c>
      <c r="M61" s="15">
        <v>8.6</v>
      </c>
      <c r="N61" s="215">
        <v>0.3</v>
      </c>
      <c r="O61" s="215">
        <v>0.5</v>
      </c>
      <c r="P61" s="216">
        <v>0.5</v>
      </c>
      <c r="Q61" s="215">
        <v>0.6</v>
      </c>
      <c r="R61" s="215">
        <v>0.6</v>
      </c>
      <c r="S61" s="217">
        <v>0.6</v>
      </c>
      <c r="T61" s="15">
        <v>17</v>
      </c>
      <c r="U61" s="16">
        <v>20</v>
      </c>
      <c r="V61" s="16">
        <v>20</v>
      </c>
      <c r="W61" s="16">
        <v>20</v>
      </c>
      <c r="X61" s="16">
        <v>20</v>
      </c>
      <c r="Y61" s="16">
        <v>20</v>
      </c>
      <c r="Z61" s="200">
        <v>4902</v>
      </c>
      <c r="AA61" s="15">
        <v>5416.7</v>
      </c>
      <c r="AB61" s="15">
        <v>5833.3</v>
      </c>
      <c r="AC61" s="15">
        <v>5833.3</v>
      </c>
      <c r="AD61" s="200">
        <v>6250</v>
      </c>
      <c r="AE61" s="200">
        <v>6250</v>
      </c>
      <c r="AF61" s="241">
        <v>1</v>
      </c>
      <c r="AG61" s="77">
        <v>1.3</v>
      </c>
      <c r="AH61" s="77">
        <v>1.4</v>
      </c>
      <c r="AI61" s="77">
        <v>1.4</v>
      </c>
      <c r="AJ61" s="77">
        <v>1.5</v>
      </c>
      <c r="AK61" s="77">
        <v>1.5</v>
      </c>
      <c r="AL61" s="3"/>
      <c r="AM61" s="3"/>
    </row>
    <row r="62" spans="1:39" ht="15.75">
      <c r="A62" s="203" t="s">
        <v>267</v>
      </c>
      <c r="B62" s="88">
        <v>5.6</v>
      </c>
      <c r="C62" s="88">
        <v>5.7</v>
      </c>
      <c r="D62" s="204">
        <v>6</v>
      </c>
      <c r="E62" s="15">
        <v>6.2</v>
      </c>
      <c r="F62" s="15">
        <v>6.5</v>
      </c>
      <c r="G62" s="15">
        <v>6.9</v>
      </c>
      <c r="H62" s="88">
        <v>5.6</v>
      </c>
      <c r="I62" s="88">
        <v>5.7</v>
      </c>
      <c r="J62" s="204">
        <v>6</v>
      </c>
      <c r="K62" s="15">
        <v>6.2</v>
      </c>
      <c r="L62" s="15">
        <v>6.5</v>
      </c>
      <c r="M62" s="15">
        <v>6.9</v>
      </c>
      <c r="N62" s="230">
        <v>0.06</v>
      </c>
      <c r="O62" s="221">
        <v>0.1</v>
      </c>
      <c r="P62" s="221">
        <v>0.1</v>
      </c>
      <c r="Q62" s="220">
        <v>0.1</v>
      </c>
      <c r="R62" s="220">
        <v>0.1</v>
      </c>
      <c r="S62" s="224">
        <v>0.2</v>
      </c>
      <c r="T62" s="15">
        <v>16</v>
      </c>
      <c r="U62" s="16">
        <v>16</v>
      </c>
      <c r="V62" s="16">
        <v>16</v>
      </c>
      <c r="W62" s="16">
        <v>16</v>
      </c>
      <c r="X62" s="16">
        <v>16</v>
      </c>
      <c r="Y62" s="16">
        <v>16</v>
      </c>
      <c r="Z62" s="15">
        <v>5208.3</v>
      </c>
      <c r="AA62" s="15">
        <v>5208.3</v>
      </c>
      <c r="AB62" s="15">
        <v>5729.2</v>
      </c>
      <c r="AC62" s="200">
        <v>6250</v>
      </c>
      <c r="AD62" s="15">
        <v>6770.8</v>
      </c>
      <c r="AE62" s="15">
        <v>7812.5</v>
      </c>
      <c r="AF62" s="241">
        <v>1</v>
      </c>
      <c r="AG62" s="241">
        <v>1</v>
      </c>
      <c r="AH62" s="77">
        <v>1.1000000000000001</v>
      </c>
      <c r="AI62" s="77">
        <v>1.2</v>
      </c>
      <c r="AJ62" s="77">
        <v>1.3</v>
      </c>
      <c r="AK62" s="77">
        <v>1.5</v>
      </c>
      <c r="AL62" s="3"/>
      <c r="AM62" s="3"/>
    </row>
    <row r="63" spans="1:39" ht="15.75">
      <c r="A63" s="203" t="s">
        <v>230</v>
      </c>
      <c r="B63" s="88">
        <v>4.5999999999999996</v>
      </c>
      <c r="C63" s="88">
        <v>4.2</v>
      </c>
      <c r="D63" s="88">
        <v>4.4000000000000004</v>
      </c>
      <c r="E63" s="15">
        <v>4.5999999999999996</v>
      </c>
      <c r="F63" s="15">
        <v>4.8</v>
      </c>
      <c r="G63" s="15">
        <v>5.0999999999999996</v>
      </c>
      <c r="H63" s="88">
        <v>4.5999999999999996</v>
      </c>
      <c r="I63" s="88">
        <v>4.2</v>
      </c>
      <c r="J63" s="88">
        <v>4.4000000000000004</v>
      </c>
      <c r="K63" s="15">
        <v>4.5999999999999996</v>
      </c>
      <c r="L63" s="15">
        <v>4.8</v>
      </c>
      <c r="M63" s="15">
        <v>5.0999999999999996</v>
      </c>
      <c r="N63" s="221">
        <v>0.2</v>
      </c>
      <c r="O63" s="221">
        <v>0.3</v>
      </c>
      <c r="P63" s="220">
        <v>0.4</v>
      </c>
      <c r="Q63" s="221">
        <v>0.4</v>
      </c>
      <c r="R63" s="223">
        <v>0.4</v>
      </c>
      <c r="S63" s="225">
        <v>0.4</v>
      </c>
      <c r="T63" s="15">
        <v>17</v>
      </c>
      <c r="U63" s="16">
        <v>17</v>
      </c>
      <c r="V63" s="16">
        <v>17</v>
      </c>
      <c r="W63" s="16">
        <v>17</v>
      </c>
      <c r="X63" s="16">
        <v>17</v>
      </c>
      <c r="Y63" s="16">
        <v>17</v>
      </c>
      <c r="Z63" s="15">
        <v>5392.2</v>
      </c>
      <c r="AA63" s="15">
        <v>6372.5</v>
      </c>
      <c r="AB63" s="15">
        <v>6372.5</v>
      </c>
      <c r="AC63" s="15">
        <v>6862.7</v>
      </c>
      <c r="AD63" s="15">
        <v>6862.7</v>
      </c>
      <c r="AE63" s="15">
        <v>7352.9</v>
      </c>
      <c r="AF63" s="77">
        <v>1.1000000000000001</v>
      </c>
      <c r="AG63" s="77">
        <v>1.3</v>
      </c>
      <c r="AH63" s="77">
        <v>1.3</v>
      </c>
      <c r="AI63" s="77">
        <v>1.4</v>
      </c>
      <c r="AJ63" s="77">
        <v>1.4</v>
      </c>
      <c r="AK63" s="77">
        <v>1.5</v>
      </c>
      <c r="AL63" s="3"/>
      <c r="AM63" s="3"/>
    </row>
    <row r="64" spans="1:39" ht="15.75">
      <c r="A64" s="17" t="s">
        <v>227</v>
      </c>
      <c r="B64" s="15">
        <v>18.600000000000001</v>
      </c>
      <c r="C64" s="88">
        <v>17.100000000000001</v>
      </c>
      <c r="D64" s="204">
        <v>18</v>
      </c>
      <c r="E64" s="15">
        <v>18.7</v>
      </c>
      <c r="F64" s="15">
        <v>19.5</v>
      </c>
      <c r="G64" s="15">
        <v>20.7</v>
      </c>
      <c r="H64" s="15">
        <v>18.600000000000001</v>
      </c>
      <c r="I64" s="88">
        <v>17.100000000000001</v>
      </c>
      <c r="J64" s="204">
        <v>18</v>
      </c>
      <c r="K64" s="15">
        <v>18.7</v>
      </c>
      <c r="L64" s="15">
        <v>19.5</v>
      </c>
      <c r="M64" s="15">
        <v>20.7</v>
      </c>
      <c r="N64" s="221">
        <v>3.4</v>
      </c>
      <c r="O64" s="221">
        <v>5.0999999999999996</v>
      </c>
      <c r="P64" s="220">
        <v>5.4</v>
      </c>
      <c r="Q64" s="221">
        <v>5.6</v>
      </c>
      <c r="R64" s="220">
        <v>5.8</v>
      </c>
      <c r="S64" s="224">
        <v>6.2</v>
      </c>
      <c r="T64" s="16">
        <v>28</v>
      </c>
      <c r="U64" s="16">
        <v>20</v>
      </c>
      <c r="V64" s="16">
        <v>20</v>
      </c>
      <c r="W64" s="16">
        <v>20</v>
      </c>
      <c r="X64" s="16">
        <v>20</v>
      </c>
      <c r="Y64" s="16">
        <v>20</v>
      </c>
      <c r="Z64" s="200">
        <v>3869</v>
      </c>
      <c r="AA64" s="15">
        <v>4166.7</v>
      </c>
      <c r="AB64" s="15">
        <v>4583.3</v>
      </c>
      <c r="AC64" s="200">
        <v>5000</v>
      </c>
      <c r="AD64" s="15">
        <v>5416.7</v>
      </c>
      <c r="AE64" s="200">
        <v>6250</v>
      </c>
      <c r="AF64" s="77">
        <v>1.3</v>
      </c>
      <c r="AG64" s="241">
        <v>1</v>
      </c>
      <c r="AH64" s="77">
        <v>1.1000000000000001</v>
      </c>
      <c r="AI64" s="77">
        <v>1.2</v>
      </c>
      <c r="AJ64" s="77">
        <v>1.3</v>
      </c>
      <c r="AK64" s="77">
        <v>1.5</v>
      </c>
      <c r="AL64" s="3"/>
      <c r="AM64" s="3"/>
    </row>
    <row r="65" spans="1:39" ht="15.75">
      <c r="A65" s="17" t="s">
        <v>226</v>
      </c>
      <c r="B65" s="15">
        <v>6.1</v>
      </c>
      <c r="C65" s="15">
        <v>10.9</v>
      </c>
      <c r="D65" s="227">
        <v>14.3</v>
      </c>
      <c r="E65" s="227">
        <v>14.8</v>
      </c>
      <c r="F65" s="227">
        <v>15.5</v>
      </c>
      <c r="G65" s="228">
        <v>16.3</v>
      </c>
      <c r="H65" s="15">
        <v>6.1</v>
      </c>
      <c r="I65" s="15">
        <v>10.9</v>
      </c>
      <c r="J65" s="227">
        <v>14.3</v>
      </c>
      <c r="K65" s="227">
        <v>14.8</v>
      </c>
      <c r="L65" s="227">
        <v>15.5</v>
      </c>
      <c r="M65" s="228">
        <v>16.3</v>
      </c>
      <c r="N65" s="221">
        <v>0.6</v>
      </c>
      <c r="O65" s="221">
        <v>0.4</v>
      </c>
      <c r="P65" s="220">
        <v>0.4</v>
      </c>
      <c r="Q65" s="220">
        <v>0.4</v>
      </c>
      <c r="R65" s="220">
        <v>0.4</v>
      </c>
      <c r="S65" s="224">
        <v>0.5</v>
      </c>
      <c r="T65" s="16">
        <v>77</v>
      </c>
      <c r="U65" s="16">
        <v>83</v>
      </c>
      <c r="V65" s="16">
        <v>83</v>
      </c>
      <c r="W65" s="16">
        <v>83</v>
      </c>
      <c r="X65" s="16">
        <v>83</v>
      </c>
      <c r="Y65" s="16">
        <v>83</v>
      </c>
      <c r="Z65" s="15">
        <v>5627.7</v>
      </c>
      <c r="AA65" s="15">
        <v>5722.9</v>
      </c>
      <c r="AB65" s="15">
        <v>5823.3</v>
      </c>
      <c r="AC65" s="15">
        <v>5923.7</v>
      </c>
      <c r="AD65" s="15">
        <v>6124.5</v>
      </c>
      <c r="AE65" s="15">
        <v>6224.9</v>
      </c>
      <c r="AF65" s="77">
        <v>5.2</v>
      </c>
      <c r="AG65" s="77">
        <v>5.7</v>
      </c>
      <c r="AH65" s="77">
        <v>5.8</v>
      </c>
      <c r="AI65" s="77">
        <v>5.9</v>
      </c>
      <c r="AJ65" s="77">
        <v>6.1</v>
      </c>
      <c r="AK65" s="77">
        <v>6.2</v>
      </c>
      <c r="AL65" s="3"/>
      <c r="AM65" s="3"/>
    </row>
    <row r="66" spans="1:39" ht="15.75">
      <c r="A66" s="17" t="s">
        <v>310</v>
      </c>
      <c r="B66" s="15">
        <v>6.1</v>
      </c>
      <c r="C66" s="15">
        <v>2.2000000000000002</v>
      </c>
      <c r="D66" s="227">
        <v>2.2999999999999998</v>
      </c>
      <c r="E66" s="227">
        <v>2.4</v>
      </c>
      <c r="F66" s="227">
        <v>2.5</v>
      </c>
      <c r="G66" s="228">
        <v>2.6</v>
      </c>
      <c r="H66" s="15">
        <v>6.1</v>
      </c>
      <c r="I66" s="15">
        <v>2.2000000000000002</v>
      </c>
      <c r="J66" s="227">
        <v>2.2999999999999998</v>
      </c>
      <c r="K66" s="227">
        <v>2.4</v>
      </c>
      <c r="L66" s="227">
        <v>2.5</v>
      </c>
      <c r="M66" s="228">
        <v>2.6</v>
      </c>
      <c r="N66" s="270">
        <v>1.4</v>
      </c>
      <c r="O66" s="270">
        <v>0.4</v>
      </c>
      <c r="P66" s="271">
        <v>0.1</v>
      </c>
      <c r="Q66" s="271">
        <v>0.1</v>
      </c>
      <c r="R66" s="271">
        <v>0.1</v>
      </c>
      <c r="S66" s="272">
        <v>0.2</v>
      </c>
      <c r="T66" s="16">
        <v>2</v>
      </c>
      <c r="U66" s="16">
        <v>3</v>
      </c>
      <c r="V66" s="16">
        <v>2</v>
      </c>
      <c r="W66" s="16">
        <v>2</v>
      </c>
      <c r="X66" s="16">
        <v>2</v>
      </c>
      <c r="Y66" s="16">
        <v>2</v>
      </c>
      <c r="Z66" s="200">
        <v>6750</v>
      </c>
      <c r="AA66" s="15">
        <v>5027.8</v>
      </c>
      <c r="AB66" s="200">
        <v>13000</v>
      </c>
      <c r="AC66" s="200">
        <v>13000</v>
      </c>
      <c r="AD66" s="200">
        <v>13000</v>
      </c>
      <c r="AE66" s="200">
        <v>13000</v>
      </c>
      <c r="AF66" s="77">
        <v>0.1</v>
      </c>
      <c r="AG66" s="77">
        <v>0.2</v>
      </c>
      <c r="AH66" s="77">
        <v>0.3</v>
      </c>
      <c r="AI66" s="77">
        <v>0.3</v>
      </c>
      <c r="AJ66" s="77">
        <v>0.3</v>
      </c>
      <c r="AK66" s="77">
        <v>0.3</v>
      </c>
      <c r="AL66" s="3"/>
      <c r="AM66" s="3"/>
    </row>
    <row r="67" spans="1:39" ht="15.75">
      <c r="A67" s="17" t="s">
        <v>186</v>
      </c>
      <c r="B67" s="15">
        <v>105.6</v>
      </c>
      <c r="C67" s="266">
        <v>133.69999999999999</v>
      </c>
      <c r="D67" s="267">
        <v>142.19999999999999</v>
      </c>
      <c r="E67" s="267">
        <v>149</v>
      </c>
      <c r="F67" s="267">
        <v>155.4</v>
      </c>
      <c r="G67" s="268">
        <v>161.69999999999999</v>
      </c>
      <c r="H67" s="15">
        <v>105.6</v>
      </c>
      <c r="I67" s="266">
        <v>133.69999999999999</v>
      </c>
      <c r="J67" s="267">
        <v>142.19999999999999</v>
      </c>
      <c r="K67" s="267">
        <v>149</v>
      </c>
      <c r="L67" s="267">
        <v>155.4</v>
      </c>
      <c r="M67" s="268">
        <v>161.69999999999999</v>
      </c>
      <c r="N67" s="263">
        <v>0</v>
      </c>
      <c r="O67" s="263">
        <v>0</v>
      </c>
      <c r="P67" s="220">
        <v>0</v>
      </c>
      <c r="Q67" s="220">
        <v>0</v>
      </c>
      <c r="R67" s="220">
        <v>0</v>
      </c>
      <c r="S67" s="224">
        <v>0</v>
      </c>
      <c r="T67" s="16">
        <v>54</v>
      </c>
      <c r="U67" s="273">
        <v>112</v>
      </c>
      <c r="V67" s="273">
        <v>112</v>
      </c>
      <c r="W67" s="273">
        <v>112</v>
      </c>
      <c r="X67" s="273">
        <v>112</v>
      </c>
      <c r="Y67" s="273">
        <v>112</v>
      </c>
      <c r="Z67" s="15">
        <v>8333.2999999999993</v>
      </c>
      <c r="AA67" s="266">
        <v>10770.2</v>
      </c>
      <c r="AB67" s="15">
        <v>11160.7</v>
      </c>
      <c r="AC67" s="15">
        <v>11532.7</v>
      </c>
      <c r="AD67" s="15">
        <v>11904.8</v>
      </c>
      <c r="AE67" s="15">
        <v>12276.8</v>
      </c>
      <c r="AF67" s="77">
        <v>5.4</v>
      </c>
      <c r="AG67" s="274">
        <v>14.5</v>
      </c>
      <c r="AH67" s="241">
        <v>15</v>
      </c>
      <c r="AI67" s="77">
        <v>15.5</v>
      </c>
      <c r="AJ67" s="241">
        <v>16</v>
      </c>
      <c r="AK67" s="77">
        <v>16.5</v>
      </c>
      <c r="AL67" s="3"/>
      <c r="AM67" s="3"/>
    </row>
    <row r="68" spans="1:39" ht="16.5" thickBot="1">
      <c r="A68" s="17" t="s">
        <v>311</v>
      </c>
      <c r="B68" s="15">
        <v>179.5</v>
      </c>
      <c r="C68" s="15">
        <v>191.7</v>
      </c>
      <c r="D68" s="227">
        <v>204.7</v>
      </c>
      <c r="E68" s="227">
        <v>214.6</v>
      </c>
      <c r="F68" s="227">
        <v>222.7</v>
      </c>
      <c r="G68" s="228">
        <v>234.3</v>
      </c>
      <c r="H68" s="15">
        <v>179.5</v>
      </c>
      <c r="I68" s="15">
        <v>191.7</v>
      </c>
      <c r="J68" s="227">
        <v>204.7</v>
      </c>
      <c r="K68" s="227">
        <v>214.6</v>
      </c>
      <c r="L68" s="227">
        <v>222.7</v>
      </c>
      <c r="M68" s="228">
        <v>234.3</v>
      </c>
      <c r="N68" s="221">
        <v>26.3</v>
      </c>
      <c r="O68" s="221">
        <v>3.5</v>
      </c>
      <c r="P68" s="220">
        <v>3.7</v>
      </c>
      <c r="Q68" s="220">
        <v>3.9</v>
      </c>
      <c r="R68" s="221">
        <v>4</v>
      </c>
      <c r="S68" s="224">
        <v>4.3</v>
      </c>
      <c r="T68" s="16">
        <v>121</v>
      </c>
      <c r="U68" s="16">
        <v>132</v>
      </c>
      <c r="V68" s="16">
        <v>132</v>
      </c>
      <c r="W68" s="16">
        <v>132</v>
      </c>
      <c r="X68" s="16">
        <v>132</v>
      </c>
      <c r="Y68" s="16">
        <v>132</v>
      </c>
      <c r="Z68" s="15">
        <v>5509.6</v>
      </c>
      <c r="AA68" s="15">
        <v>7512.6</v>
      </c>
      <c r="AB68" s="15">
        <v>7575.8</v>
      </c>
      <c r="AC68" s="15">
        <v>7638.9</v>
      </c>
      <c r="AD68" s="200">
        <v>7702</v>
      </c>
      <c r="AE68" s="15">
        <v>7765.2</v>
      </c>
      <c r="AF68" s="241">
        <v>8</v>
      </c>
      <c r="AG68" s="77">
        <v>11.9</v>
      </c>
      <c r="AH68" s="241">
        <v>12</v>
      </c>
      <c r="AI68" s="77">
        <v>12.1</v>
      </c>
      <c r="AJ68" s="77">
        <v>12.2</v>
      </c>
      <c r="AK68" s="77">
        <v>12.3</v>
      </c>
      <c r="AL68" s="3"/>
      <c r="AM68" s="3"/>
    </row>
    <row r="69" spans="1:39" ht="28.5" customHeight="1" thickTop="1" thickBot="1">
      <c r="A69" s="100" t="s">
        <v>129</v>
      </c>
      <c r="B69" s="206">
        <f t="shared" ref="B69:AK69" si="15">B10+B17+B27+B30+B33+B37+B40+B44+B49+B54</f>
        <v>1863.8000000000002</v>
      </c>
      <c r="C69" s="206">
        <f t="shared" si="15"/>
        <v>1274.3</v>
      </c>
      <c r="D69" s="206">
        <f t="shared" si="15"/>
        <v>1563.7</v>
      </c>
      <c r="E69" s="206">
        <f t="shared" si="15"/>
        <v>1626.1</v>
      </c>
      <c r="F69" s="206">
        <f t="shared" si="15"/>
        <v>1689.0000000000002</v>
      </c>
      <c r="G69" s="206">
        <f t="shared" si="15"/>
        <v>1753.2</v>
      </c>
      <c r="H69" s="206">
        <f t="shared" si="15"/>
        <v>1863.8000000000002</v>
      </c>
      <c r="I69" s="206">
        <f t="shared" si="15"/>
        <v>1289.1999999999998</v>
      </c>
      <c r="J69" s="206">
        <f t="shared" si="15"/>
        <v>1563.7</v>
      </c>
      <c r="K69" s="206">
        <f t="shared" si="15"/>
        <v>1626.1</v>
      </c>
      <c r="L69" s="206">
        <f t="shared" si="15"/>
        <v>1689.0000000000002</v>
      </c>
      <c r="M69" s="206">
        <f t="shared" si="15"/>
        <v>1753.2</v>
      </c>
      <c r="N69" s="206">
        <f t="shared" si="15"/>
        <v>224.92000000000002</v>
      </c>
      <c r="O69" s="206">
        <f t="shared" si="15"/>
        <v>186.59399999999999</v>
      </c>
      <c r="P69" s="206">
        <f t="shared" si="15"/>
        <v>201.79999999999998</v>
      </c>
      <c r="Q69" s="206">
        <f t="shared" si="15"/>
        <v>181.79999999999998</v>
      </c>
      <c r="R69" s="206">
        <f t="shared" si="15"/>
        <v>166.67000000000002</v>
      </c>
      <c r="S69" s="206">
        <f t="shared" si="15"/>
        <v>175.88000000000002</v>
      </c>
      <c r="T69" s="234">
        <f t="shared" si="15"/>
        <v>1142</v>
      </c>
      <c r="U69" s="234">
        <f t="shared" si="15"/>
        <v>1085</v>
      </c>
      <c r="V69" s="234">
        <f t="shared" si="15"/>
        <v>1044</v>
      </c>
      <c r="W69" s="234">
        <f t="shared" si="15"/>
        <v>1006</v>
      </c>
      <c r="X69" s="234">
        <f t="shared" si="15"/>
        <v>1006</v>
      </c>
      <c r="Y69" s="234">
        <f t="shared" si="15"/>
        <v>1007</v>
      </c>
      <c r="Z69" s="206">
        <f t="shared" si="15"/>
        <v>287315.09999999998</v>
      </c>
      <c r="AA69" s="206">
        <f t="shared" si="15"/>
        <v>277765.5</v>
      </c>
      <c r="AB69" s="206">
        <f t="shared" si="15"/>
        <v>274803.39999999997</v>
      </c>
      <c r="AC69" s="206">
        <f t="shared" si="15"/>
        <v>269781.09999999998</v>
      </c>
      <c r="AD69" s="206">
        <f t="shared" si="15"/>
        <v>281798.89999999997</v>
      </c>
      <c r="AE69" s="206">
        <f t="shared" si="15"/>
        <v>292434.19999999995</v>
      </c>
      <c r="AF69" s="206">
        <f t="shared" si="15"/>
        <v>168.10000000000002</v>
      </c>
      <c r="AG69" s="206">
        <f t="shared" si="15"/>
        <v>183.13</v>
      </c>
      <c r="AH69" s="206">
        <f t="shared" si="15"/>
        <v>192.5</v>
      </c>
      <c r="AI69" s="206">
        <f t="shared" si="15"/>
        <v>193.70000000000002</v>
      </c>
      <c r="AJ69" s="206">
        <f t="shared" si="15"/>
        <v>201.6</v>
      </c>
      <c r="AK69" s="206">
        <f t="shared" si="15"/>
        <v>209.39999999999998</v>
      </c>
      <c r="AL69" s="3"/>
      <c r="AM69" s="3"/>
    </row>
    <row r="70" spans="1:39" ht="13.5" thickTop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4"/>
      <c r="U70" s="4"/>
      <c r="V70" s="4"/>
      <c r="W70" s="4"/>
      <c r="X70" s="4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4"/>
      <c r="U71" s="4"/>
      <c r="V71" s="4"/>
      <c r="W71" s="4"/>
      <c r="X71" s="4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4"/>
      <c r="U72" s="4"/>
      <c r="V72" s="4"/>
      <c r="W72" s="4"/>
      <c r="X72" s="4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"/>
      <c r="U73" s="4"/>
      <c r="V73" s="4"/>
      <c r="W73" s="4"/>
      <c r="X73" s="4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4"/>
      <c r="U74" s="4"/>
      <c r="V74" s="4"/>
      <c r="W74" s="4"/>
      <c r="X74" s="4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4"/>
      <c r="U75" s="4"/>
      <c r="V75" s="4"/>
      <c r="W75" s="4"/>
      <c r="X75" s="4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4"/>
      <c r="U76" s="4"/>
      <c r="V76" s="4"/>
      <c r="W76" s="4"/>
      <c r="X76" s="4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4"/>
      <c r="U77" s="4"/>
      <c r="V77" s="4"/>
      <c r="W77" s="4"/>
      <c r="X77" s="4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4"/>
      <c r="U78" s="4"/>
      <c r="V78" s="4"/>
      <c r="W78" s="4"/>
      <c r="X78" s="4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4"/>
      <c r="U79" s="4"/>
      <c r="V79" s="4"/>
      <c r="W79" s="4"/>
      <c r="X79" s="4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4"/>
      <c r="U80" s="4"/>
      <c r="V80" s="4"/>
      <c r="W80" s="4"/>
      <c r="X80" s="4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4"/>
      <c r="U81" s="4"/>
      <c r="V81" s="4"/>
      <c r="W81" s="4"/>
      <c r="X81" s="4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mergeCells count="35">
    <mergeCell ref="B2:O2"/>
    <mergeCell ref="P2:S2"/>
    <mergeCell ref="B6:B7"/>
    <mergeCell ref="I6:I7"/>
    <mergeCell ref="O6:O7"/>
    <mergeCell ref="B5:G5"/>
    <mergeCell ref="J6:J7"/>
    <mergeCell ref="H5:M5"/>
    <mergeCell ref="B4:G4"/>
    <mergeCell ref="C6:C7"/>
    <mergeCell ref="D6:D7"/>
    <mergeCell ref="H4:S4"/>
    <mergeCell ref="K6:M6"/>
    <mergeCell ref="P6:P7"/>
    <mergeCell ref="H6:H7"/>
    <mergeCell ref="E6:G6"/>
    <mergeCell ref="T4:AK4"/>
    <mergeCell ref="Z5:AE5"/>
    <mergeCell ref="AF6:AF7"/>
    <mergeCell ref="AH6:AH7"/>
    <mergeCell ref="AI6:AK6"/>
    <mergeCell ref="AF5:AK5"/>
    <mergeCell ref="U6:U7"/>
    <mergeCell ref="AB6:AB7"/>
    <mergeCell ref="AC6:AE6"/>
    <mergeCell ref="T6:T7"/>
    <mergeCell ref="AG6:AG7"/>
    <mergeCell ref="T5:Y5"/>
    <mergeCell ref="AA6:AA7"/>
    <mergeCell ref="V6:V7"/>
    <mergeCell ref="W6:Y6"/>
    <mergeCell ref="Z6:Z7"/>
    <mergeCell ref="N5:S5"/>
    <mergeCell ref="N6:N7"/>
    <mergeCell ref="Q6:S6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63" fitToWidth="0" fitToHeight="0" orientation="landscape" r:id="rId1"/>
  <headerFooter alignWithMargins="0"/>
  <colBreaks count="1" manualBreakCount="1">
    <brk id="19" max="10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50"/>
  </sheetPr>
  <dimension ref="A1:AG87"/>
  <sheetViews>
    <sheetView view="pageBreakPreview" topLeftCell="F43" zoomScale="60" zoomScaleNormal="60" workbookViewId="0">
      <selection activeCell="S50" sqref="S50"/>
    </sheetView>
  </sheetViews>
  <sheetFormatPr defaultRowHeight="12.75"/>
  <cols>
    <col min="1" max="1" width="94.28515625" customWidth="1"/>
    <col min="2" max="2" width="24.28515625" style="29" customWidth="1"/>
    <col min="3" max="3" width="15" customWidth="1"/>
    <col min="4" max="4" width="15" bestFit="1" customWidth="1"/>
    <col min="5" max="5" width="15.7109375" customWidth="1"/>
    <col min="6" max="6" width="15.42578125" customWidth="1"/>
    <col min="7" max="7" width="15.28515625" customWidth="1"/>
    <col min="8" max="8" width="16.140625" customWidth="1"/>
    <col min="9" max="9" width="24.140625" style="25" customWidth="1"/>
    <col min="10" max="10" width="24.85546875" customWidth="1"/>
    <col min="11" max="11" width="21.28515625" customWidth="1"/>
    <col min="12" max="12" width="20" customWidth="1"/>
    <col min="13" max="13" width="22" customWidth="1"/>
    <col min="14" max="14" width="21.42578125" customWidth="1"/>
    <col min="15" max="15" width="20" customWidth="1"/>
    <col min="16" max="16" width="16" bestFit="1" customWidth="1"/>
    <col min="17" max="17" width="16.140625" bestFit="1" customWidth="1"/>
    <col min="18" max="18" width="18.28515625" customWidth="1"/>
    <col min="19" max="19" width="16.140625" bestFit="1" customWidth="1"/>
    <col min="20" max="20" width="16.42578125" customWidth="1"/>
  </cols>
  <sheetData>
    <row r="1" spans="1:33" ht="22.5" customHeight="1">
      <c r="A1" s="22"/>
      <c r="B1" s="25"/>
      <c r="C1" s="22"/>
      <c r="D1" s="22"/>
      <c r="E1" s="22"/>
      <c r="F1" s="22"/>
      <c r="G1" s="22"/>
      <c r="H1" s="22"/>
      <c r="I1" s="23"/>
      <c r="J1" s="23"/>
      <c r="K1" s="23"/>
      <c r="L1" s="23"/>
      <c r="M1" s="23"/>
      <c r="N1" s="324" t="s">
        <v>114</v>
      </c>
      <c r="O1" s="324"/>
      <c r="P1" s="324"/>
      <c r="Q1" s="324"/>
      <c r="R1" s="324"/>
      <c r="S1" s="324"/>
      <c r="T1" s="325"/>
      <c r="U1" s="19"/>
      <c r="V1" s="19"/>
      <c r="W1" s="19"/>
      <c r="X1" s="19"/>
      <c r="Y1" s="19"/>
      <c r="Z1" s="19"/>
      <c r="AA1" s="19"/>
      <c r="AB1" s="19"/>
    </row>
    <row r="2" spans="1:33" ht="82.5" customHeight="1">
      <c r="A2" s="331" t="s">
        <v>126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</row>
    <row r="3" spans="1:33" ht="20.25">
      <c r="A3" s="332" t="s">
        <v>43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</row>
    <row r="5" spans="1:33" ht="97.5" customHeight="1">
      <c r="A5" s="343" t="s">
        <v>95</v>
      </c>
      <c r="B5" s="328" t="s">
        <v>130</v>
      </c>
      <c r="C5" s="329"/>
      <c r="D5" s="329"/>
      <c r="E5" s="329"/>
      <c r="F5" s="329"/>
      <c r="G5" s="329"/>
      <c r="H5" s="330"/>
      <c r="I5" s="334" t="s">
        <v>44</v>
      </c>
      <c r="J5" s="329"/>
      <c r="K5" s="329"/>
      <c r="L5" s="329"/>
      <c r="M5" s="329"/>
      <c r="N5" s="329"/>
      <c r="O5" s="330"/>
      <c r="P5" s="335"/>
      <c r="Q5" s="335"/>
      <c r="R5" s="335"/>
      <c r="S5" s="335"/>
      <c r="T5" s="336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8.75" customHeight="1">
      <c r="A6" s="343"/>
      <c r="B6" s="126" t="s">
        <v>15</v>
      </c>
      <c r="C6" s="126" t="s">
        <v>133</v>
      </c>
      <c r="D6" s="126" t="s">
        <v>134</v>
      </c>
      <c r="E6" s="126" t="s">
        <v>167</v>
      </c>
      <c r="F6" s="126" t="s">
        <v>169</v>
      </c>
      <c r="G6" s="126" t="s">
        <v>176</v>
      </c>
      <c r="H6" s="126" t="s">
        <v>216</v>
      </c>
      <c r="I6" s="334"/>
      <c r="J6" s="126" t="s">
        <v>133</v>
      </c>
      <c r="K6" s="126" t="s">
        <v>134</v>
      </c>
      <c r="L6" s="126" t="s">
        <v>167</v>
      </c>
      <c r="M6" s="126" t="s">
        <v>169</v>
      </c>
      <c r="N6" s="126" t="s">
        <v>176</v>
      </c>
      <c r="O6" s="126" t="s">
        <v>216</v>
      </c>
      <c r="P6" s="126" t="s">
        <v>134</v>
      </c>
      <c r="Q6" s="126" t="s">
        <v>167</v>
      </c>
      <c r="R6" s="126" t="s">
        <v>169</v>
      </c>
      <c r="S6" s="125" t="s">
        <v>176</v>
      </c>
      <c r="T6" s="126" t="s">
        <v>216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81">
      <c r="A7" s="127" t="s">
        <v>45</v>
      </c>
      <c r="B7" s="128">
        <v>1</v>
      </c>
      <c r="C7" s="128">
        <v>2</v>
      </c>
      <c r="D7" s="128">
        <v>3</v>
      </c>
      <c r="E7" s="128">
        <v>4</v>
      </c>
      <c r="F7" s="128">
        <v>5</v>
      </c>
      <c r="G7" s="128">
        <v>6</v>
      </c>
      <c r="H7" s="128">
        <v>7</v>
      </c>
      <c r="I7" s="128">
        <v>8</v>
      </c>
      <c r="J7" s="128">
        <v>9</v>
      </c>
      <c r="K7" s="128">
        <v>10</v>
      </c>
      <c r="L7" s="128">
        <v>11</v>
      </c>
      <c r="M7" s="128">
        <v>12</v>
      </c>
      <c r="N7" s="128">
        <v>13</v>
      </c>
      <c r="O7" s="128">
        <v>14</v>
      </c>
      <c r="P7" s="129" t="s">
        <v>195</v>
      </c>
      <c r="Q7" s="129" t="s">
        <v>196</v>
      </c>
      <c r="R7" s="129" t="s">
        <v>197</v>
      </c>
      <c r="S7" s="129" t="s">
        <v>198</v>
      </c>
      <c r="T7" s="129" t="s">
        <v>199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7">
      <c r="A8" s="337" t="s">
        <v>46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9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7">
      <c r="A9" s="326" t="s">
        <v>47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0"/>
    </row>
    <row r="10" spans="1:33" ht="57" customHeight="1">
      <c r="A10" s="130" t="s">
        <v>116</v>
      </c>
      <c r="B10" s="131"/>
      <c r="C10" s="132"/>
      <c r="D10" s="132"/>
      <c r="E10" s="132"/>
      <c r="F10" s="132"/>
      <c r="G10" s="132"/>
      <c r="H10" s="132"/>
      <c r="I10" s="133"/>
      <c r="J10" s="134"/>
      <c r="K10" s="134"/>
      <c r="L10" s="134"/>
      <c r="M10" s="134"/>
      <c r="N10" s="134"/>
      <c r="O10" s="134"/>
      <c r="P10" s="135"/>
      <c r="Q10" s="135"/>
      <c r="R10" s="135"/>
      <c r="S10" s="135"/>
      <c r="T10" s="135"/>
    </row>
    <row r="11" spans="1:33" ht="26.25">
      <c r="A11" s="136" t="s">
        <v>48</v>
      </c>
      <c r="B11" s="137" t="s">
        <v>49</v>
      </c>
      <c r="C11" s="138">
        <f t="shared" ref="C11:H11" si="0">C12+C13+C14</f>
        <v>2147.9</v>
      </c>
      <c r="D11" s="138">
        <f t="shared" si="0"/>
        <v>888.40000000000009</v>
      </c>
      <c r="E11" s="138">
        <f t="shared" si="0"/>
        <v>2139</v>
      </c>
      <c r="F11" s="138">
        <f t="shared" si="0"/>
        <v>2284</v>
      </c>
      <c r="G11" s="138">
        <f t="shared" si="0"/>
        <v>2284</v>
      </c>
      <c r="H11" s="138">
        <f t="shared" si="0"/>
        <v>2284</v>
      </c>
      <c r="I11" s="139">
        <v>168.14</v>
      </c>
      <c r="J11" s="140">
        <f>C11*I11</f>
        <v>361147.90599999996</v>
      </c>
      <c r="K11" s="140">
        <f>D11*I11</f>
        <v>149375.576</v>
      </c>
      <c r="L11" s="140">
        <f>E11*I11</f>
        <v>359651.45999999996</v>
      </c>
      <c r="M11" s="140">
        <f>F11*I11</f>
        <v>384031.75999999995</v>
      </c>
      <c r="N11" s="140">
        <f>G11*I11</f>
        <v>384031.75999999995</v>
      </c>
      <c r="O11" s="140">
        <f>H11*I11</f>
        <v>384031.75999999995</v>
      </c>
      <c r="P11" s="152">
        <f>K11/J11*100</f>
        <v>41.361329670841293</v>
      </c>
      <c r="Q11" s="152">
        <f>L11/K11*100</f>
        <v>240.7699234579018</v>
      </c>
      <c r="R11" s="152">
        <f>M11/L11*100</f>
        <v>106.77886863020103</v>
      </c>
      <c r="S11" s="152">
        <f>N11/M11*100</f>
        <v>100</v>
      </c>
      <c r="T11" s="152">
        <f>O11/N11*100</f>
        <v>100</v>
      </c>
    </row>
    <row r="12" spans="1:33" ht="26.25">
      <c r="A12" s="136" t="s">
        <v>233</v>
      </c>
      <c r="B12" s="137"/>
      <c r="C12" s="142">
        <v>76</v>
      </c>
      <c r="D12" s="142">
        <v>50</v>
      </c>
      <c r="E12" s="143">
        <v>0</v>
      </c>
      <c r="F12" s="143">
        <v>0</v>
      </c>
      <c r="G12" s="143">
        <v>0</v>
      </c>
      <c r="H12" s="143">
        <v>0</v>
      </c>
      <c r="I12" s="139"/>
      <c r="J12" s="140"/>
      <c r="K12" s="140"/>
      <c r="L12" s="140"/>
      <c r="M12" s="140"/>
      <c r="N12" s="140"/>
      <c r="O12" s="140"/>
      <c r="P12" s="141"/>
      <c r="Q12" s="141"/>
      <c r="R12" s="141"/>
      <c r="S12" s="141"/>
      <c r="T12" s="141"/>
    </row>
    <row r="13" spans="1:33" ht="26.25">
      <c r="A13" s="136" t="s">
        <v>234</v>
      </c>
      <c r="B13" s="137"/>
      <c r="C13" s="142">
        <v>1097.9000000000001</v>
      </c>
      <c r="D13" s="143">
        <v>559.70000000000005</v>
      </c>
      <c r="E13" s="142">
        <v>1289</v>
      </c>
      <c r="F13" s="142">
        <v>1434</v>
      </c>
      <c r="G13" s="142">
        <v>1434</v>
      </c>
      <c r="H13" s="142">
        <v>1434</v>
      </c>
      <c r="I13" s="139"/>
      <c r="J13" s="140"/>
      <c r="K13" s="140"/>
      <c r="L13" s="140"/>
      <c r="M13" s="140"/>
      <c r="N13" s="140"/>
      <c r="O13" s="140"/>
      <c r="P13" s="141"/>
      <c r="Q13" s="141"/>
      <c r="R13" s="141"/>
      <c r="S13" s="141"/>
      <c r="T13" s="141"/>
    </row>
    <row r="14" spans="1:33" ht="26.25">
      <c r="A14" s="136" t="s">
        <v>312</v>
      </c>
      <c r="B14" s="137"/>
      <c r="C14" s="142">
        <v>974</v>
      </c>
      <c r="D14" s="142">
        <v>278.7</v>
      </c>
      <c r="E14" s="142">
        <v>850</v>
      </c>
      <c r="F14" s="142">
        <v>850</v>
      </c>
      <c r="G14" s="142">
        <v>850</v>
      </c>
      <c r="H14" s="142">
        <v>850</v>
      </c>
      <c r="I14" s="139"/>
      <c r="J14" s="140"/>
      <c r="K14" s="140"/>
      <c r="L14" s="140"/>
      <c r="M14" s="140"/>
      <c r="N14" s="140"/>
      <c r="O14" s="140"/>
      <c r="P14" s="141"/>
      <c r="Q14" s="141"/>
      <c r="R14" s="141"/>
      <c r="S14" s="141"/>
      <c r="T14" s="141"/>
    </row>
    <row r="15" spans="1:33" ht="26.25">
      <c r="A15" s="144" t="s">
        <v>52</v>
      </c>
      <c r="B15" s="145" t="s">
        <v>94</v>
      </c>
      <c r="C15" s="146"/>
      <c r="D15" s="146"/>
      <c r="E15" s="146"/>
      <c r="F15" s="146"/>
      <c r="G15" s="146" t="s">
        <v>94</v>
      </c>
      <c r="H15" s="146"/>
      <c r="I15" s="147" t="s">
        <v>94</v>
      </c>
      <c r="J15" s="148">
        <f t="shared" ref="J15:T15" si="1">J11</f>
        <v>361147.90599999996</v>
      </c>
      <c r="K15" s="148">
        <f t="shared" si="1"/>
        <v>149375.576</v>
      </c>
      <c r="L15" s="148">
        <f t="shared" si="1"/>
        <v>359651.45999999996</v>
      </c>
      <c r="M15" s="148">
        <f t="shared" si="1"/>
        <v>384031.75999999995</v>
      </c>
      <c r="N15" s="148">
        <f t="shared" si="1"/>
        <v>384031.75999999995</v>
      </c>
      <c r="O15" s="148">
        <f t="shared" si="1"/>
        <v>384031.75999999995</v>
      </c>
      <c r="P15" s="174">
        <f t="shared" si="1"/>
        <v>41.361329670841293</v>
      </c>
      <c r="Q15" s="174">
        <f t="shared" si="1"/>
        <v>240.7699234579018</v>
      </c>
      <c r="R15" s="174">
        <f t="shared" si="1"/>
        <v>106.77886863020103</v>
      </c>
      <c r="S15" s="174">
        <f t="shared" si="1"/>
        <v>100</v>
      </c>
      <c r="T15" s="174">
        <f t="shared" si="1"/>
        <v>100</v>
      </c>
    </row>
    <row r="16" spans="1:33" ht="27">
      <c r="A16" s="326" t="s">
        <v>53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20"/>
    </row>
    <row r="17" spans="1:20" ht="52.5" customHeight="1">
      <c r="A17" s="130" t="s">
        <v>117</v>
      </c>
      <c r="B17" s="131"/>
      <c r="C17" s="132"/>
      <c r="D17" s="132"/>
      <c r="E17" s="132"/>
      <c r="F17" s="132"/>
      <c r="G17" s="132"/>
      <c r="H17" s="132"/>
      <c r="I17" s="133"/>
      <c r="J17" s="134"/>
      <c r="K17" s="134"/>
      <c r="L17" s="134"/>
      <c r="M17" s="134"/>
      <c r="N17" s="134"/>
      <c r="O17" s="134"/>
      <c r="P17" s="135"/>
      <c r="Q17" s="135"/>
      <c r="R17" s="135"/>
      <c r="S17" s="135"/>
      <c r="T17" s="135"/>
    </row>
    <row r="18" spans="1:20" ht="51">
      <c r="A18" s="149" t="s">
        <v>54</v>
      </c>
      <c r="B18" s="137" t="s">
        <v>51</v>
      </c>
      <c r="C18" s="138">
        <f t="shared" ref="C18:H18" si="2">C19+C20+C21</f>
        <v>1822.5</v>
      </c>
      <c r="D18" s="138">
        <f t="shared" si="2"/>
        <v>1876.2</v>
      </c>
      <c r="E18" s="138">
        <f t="shared" si="2"/>
        <v>2034.7</v>
      </c>
      <c r="F18" s="138">
        <f t="shared" si="2"/>
        <v>2131.3000000000002</v>
      </c>
      <c r="G18" s="138">
        <f t="shared" si="2"/>
        <v>2212.9</v>
      </c>
      <c r="H18" s="138">
        <f t="shared" si="2"/>
        <v>2329.8000000000002</v>
      </c>
      <c r="I18" s="139">
        <v>8.3000000000000007</v>
      </c>
      <c r="J18" s="140">
        <f>C18*I18</f>
        <v>15126.750000000002</v>
      </c>
      <c r="K18" s="140">
        <f>D18*I18</f>
        <v>15572.460000000001</v>
      </c>
      <c r="L18" s="150">
        <f>E18*I18</f>
        <v>16888.010000000002</v>
      </c>
      <c r="M18" s="150">
        <f>F18*I18</f>
        <v>17689.790000000005</v>
      </c>
      <c r="N18" s="150">
        <f>G18*I18</f>
        <v>18367.070000000003</v>
      </c>
      <c r="O18" s="150">
        <f>H18*I18</f>
        <v>19337.340000000004</v>
      </c>
      <c r="P18" s="152">
        <f>K18/J18*100</f>
        <v>102.94650205761316</v>
      </c>
      <c r="Q18" s="152">
        <f>L18/K18*100</f>
        <v>108.44792666027077</v>
      </c>
      <c r="R18" s="152">
        <f>M18/L18*100</f>
        <v>104.74762864304321</v>
      </c>
      <c r="S18" s="152">
        <f>N18/M18*100</f>
        <v>103.82864918125088</v>
      </c>
      <c r="T18" s="152">
        <f>O18/N18*100</f>
        <v>105.28266076189617</v>
      </c>
    </row>
    <row r="19" spans="1:20" ht="26.25">
      <c r="A19" s="136" t="s">
        <v>226</v>
      </c>
      <c r="B19" s="137"/>
      <c r="C19" s="143">
        <v>232.6</v>
      </c>
      <c r="D19" s="143">
        <v>214.2</v>
      </c>
      <c r="E19" s="143">
        <v>232.2</v>
      </c>
      <c r="F19" s="143">
        <v>245.2</v>
      </c>
      <c r="G19" s="143">
        <v>253.3</v>
      </c>
      <c r="H19" s="142">
        <v>265.5</v>
      </c>
      <c r="I19" s="139"/>
      <c r="J19" s="140"/>
      <c r="K19" s="140"/>
      <c r="L19" s="140"/>
      <c r="M19" s="140"/>
      <c r="N19" s="140"/>
      <c r="O19" s="140"/>
      <c r="P19" s="141"/>
      <c r="Q19" s="141"/>
      <c r="R19" s="141"/>
      <c r="S19" s="141"/>
      <c r="T19" s="141"/>
    </row>
    <row r="20" spans="1:20" ht="26.25">
      <c r="A20" s="136" t="s">
        <v>232</v>
      </c>
      <c r="B20" s="137"/>
      <c r="C20" s="143">
        <v>854.3</v>
      </c>
      <c r="D20" s="142">
        <v>1000</v>
      </c>
      <c r="E20" s="142">
        <v>1085</v>
      </c>
      <c r="F20" s="143">
        <v>1128.4000000000001</v>
      </c>
      <c r="G20" s="143">
        <v>1176.9000000000001</v>
      </c>
      <c r="H20" s="142">
        <v>1244</v>
      </c>
      <c r="I20" s="139"/>
      <c r="J20" s="140"/>
      <c r="K20" s="140"/>
      <c r="L20" s="140"/>
      <c r="M20" s="140"/>
      <c r="N20" s="140"/>
      <c r="O20" s="140"/>
      <c r="P20" s="141"/>
      <c r="Q20" s="141"/>
      <c r="R20" s="141"/>
      <c r="S20" s="141"/>
      <c r="T20" s="141"/>
    </row>
    <row r="21" spans="1:20" ht="26.25">
      <c r="A21" s="136" t="s">
        <v>225</v>
      </c>
      <c r="B21" s="137"/>
      <c r="C21" s="142">
        <v>735.6</v>
      </c>
      <c r="D21" s="142">
        <v>662</v>
      </c>
      <c r="E21" s="143">
        <v>717.5</v>
      </c>
      <c r="F21" s="143">
        <v>757.7</v>
      </c>
      <c r="G21" s="143">
        <v>782.7</v>
      </c>
      <c r="H21" s="143">
        <v>820.3</v>
      </c>
      <c r="I21" s="139"/>
      <c r="J21" s="140"/>
      <c r="K21" s="140"/>
      <c r="L21" s="140"/>
      <c r="M21" s="140"/>
      <c r="N21" s="140"/>
      <c r="O21" s="140"/>
      <c r="P21" s="141"/>
      <c r="Q21" s="141"/>
      <c r="R21" s="141"/>
      <c r="S21" s="141"/>
      <c r="T21" s="141"/>
    </row>
    <row r="22" spans="1:20" ht="26.25">
      <c r="A22" s="136"/>
      <c r="B22" s="137"/>
      <c r="C22" s="142"/>
      <c r="D22" s="142"/>
      <c r="E22" s="143"/>
      <c r="F22" s="143"/>
      <c r="G22" s="143"/>
      <c r="H22" s="143"/>
      <c r="I22" s="139"/>
      <c r="J22" s="140"/>
      <c r="K22" s="140"/>
      <c r="L22" s="140"/>
      <c r="M22" s="140"/>
      <c r="N22" s="140"/>
      <c r="O22" s="140"/>
      <c r="P22" s="141"/>
      <c r="Q22" s="141"/>
      <c r="R22" s="141"/>
      <c r="S22" s="141"/>
      <c r="T22" s="141"/>
    </row>
    <row r="23" spans="1:20" ht="26.25">
      <c r="A23" s="149" t="s">
        <v>55</v>
      </c>
      <c r="B23" s="137" t="s">
        <v>51</v>
      </c>
      <c r="C23" s="138">
        <f t="shared" ref="C23:H23" si="3">C24+C25+C26+C27+C28+C29+C30</f>
        <v>592</v>
      </c>
      <c r="D23" s="138">
        <f t="shared" si="3"/>
        <v>558.5</v>
      </c>
      <c r="E23" s="138">
        <f t="shared" si="3"/>
        <v>567.5</v>
      </c>
      <c r="F23" s="138">
        <f t="shared" si="3"/>
        <v>589.70000000000005</v>
      </c>
      <c r="G23" s="138">
        <f t="shared" si="3"/>
        <v>615.6</v>
      </c>
      <c r="H23" s="138">
        <f t="shared" si="3"/>
        <v>650.70000000000005</v>
      </c>
      <c r="I23" s="139">
        <v>5.79</v>
      </c>
      <c r="J23" s="140">
        <f>C23*I23</f>
        <v>3427.68</v>
      </c>
      <c r="K23" s="140">
        <f>D23*I23</f>
        <v>3233.7150000000001</v>
      </c>
      <c r="L23" s="140">
        <f>E23*I23</f>
        <v>3285.8249999999998</v>
      </c>
      <c r="M23" s="140">
        <f>F23*I23</f>
        <v>3414.3630000000003</v>
      </c>
      <c r="N23" s="140">
        <f>G23*I23</f>
        <v>3564.3240000000001</v>
      </c>
      <c r="O23" s="140">
        <f>H23*I23</f>
        <v>3767.5530000000003</v>
      </c>
      <c r="P23" s="152">
        <f>K23/J23*100</f>
        <v>94.341216216216225</v>
      </c>
      <c r="Q23" s="152">
        <f>L23/K23*100</f>
        <v>101.61145926589077</v>
      </c>
      <c r="R23" s="152">
        <f>M23/L23*100</f>
        <v>103.91189427312777</v>
      </c>
      <c r="S23" s="152">
        <f>N23/M23*100</f>
        <v>104.39206376123451</v>
      </c>
      <c r="T23" s="141">
        <f>O23/N23*100</f>
        <v>105.70175438596492</v>
      </c>
    </row>
    <row r="24" spans="1:20" ht="26.25">
      <c r="A24" s="136" t="s">
        <v>225</v>
      </c>
      <c r="B24" s="137"/>
      <c r="C24" s="142">
        <v>28</v>
      </c>
      <c r="D24" s="142">
        <v>45</v>
      </c>
      <c r="E24" s="143">
        <v>47.4</v>
      </c>
      <c r="F24" s="143">
        <v>49.3</v>
      </c>
      <c r="G24" s="143">
        <v>51.4</v>
      </c>
      <c r="H24" s="142">
        <v>54.4</v>
      </c>
      <c r="I24" s="139"/>
      <c r="J24" s="140"/>
      <c r="K24" s="140"/>
      <c r="L24" s="140"/>
      <c r="M24" s="140"/>
      <c r="N24" s="140"/>
      <c r="O24" s="140"/>
      <c r="P24" s="141"/>
      <c r="Q24" s="141"/>
      <c r="R24" s="141"/>
      <c r="S24" s="141"/>
      <c r="T24" s="141"/>
    </row>
    <row r="25" spans="1:20" ht="26.25">
      <c r="A25" s="136" t="s">
        <v>226</v>
      </c>
      <c r="B25" s="137"/>
      <c r="C25" s="142">
        <v>69</v>
      </c>
      <c r="D25" s="142">
        <v>20.8</v>
      </c>
      <c r="E25" s="143">
        <v>21.9</v>
      </c>
      <c r="F25" s="143">
        <v>22.3</v>
      </c>
      <c r="G25" s="143">
        <v>23.8</v>
      </c>
      <c r="H25" s="143">
        <v>25.1</v>
      </c>
      <c r="I25" s="139"/>
      <c r="J25" s="140"/>
      <c r="K25" s="140"/>
      <c r="L25" s="140"/>
      <c r="M25" s="140"/>
      <c r="N25" s="140"/>
      <c r="O25" s="140"/>
      <c r="P25" s="141"/>
      <c r="Q25" s="141"/>
      <c r="R25" s="141"/>
      <c r="S25" s="141"/>
      <c r="T25" s="141"/>
    </row>
    <row r="26" spans="1:20" ht="26.25">
      <c r="A26" s="136" t="s">
        <v>227</v>
      </c>
      <c r="B26" s="137"/>
      <c r="C26" s="142">
        <v>0</v>
      </c>
      <c r="D26" s="142">
        <v>23</v>
      </c>
      <c r="E26" s="142">
        <v>24.2</v>
      </c>
      <c r="F26" s="143">
        <v>25.2</v>
      </c>
      <c r="G26" s="143">
        <v>26.3</v>
      </c>
      <c r="H26" s="143">
        <v>27.8</v>
      </c>
      <c r="I26" s="139"/>
      <c r="J26" s="140"/>
      <c r="K26" s="140"/>
      <c r="L26" s="140"/>
      <c r="M26" s="140"/>
      <c r="N26" s="140"/>
      <c r="O26" s="140"/>
      <c r="P26" s="141"/>
      <c r="Q26" s="141"/>
      <c r="R26" s="141"/>
      <c r="S26" s="141"/>
      <c r="T26" s="141"/>
    </row>
    <row r="27" spans="1:20" ht="26.25">
      <c r="A27" s="136" t="s">
        <v>228</v>
      </c>
      <c r="B27" s="137"/>
      <c r="C27" s="142">
        <v>12</v>
      </c>
      <c r="D27" s="142">
        <v>7.7</v>
      </c>
      <c r="E27" s="143">
        <v>8.1</v>
      </c>
      <c r="F27" s="143">
        <v>8.4</v>
      </c>
      <c r="G27" s="142">
        <v>8.8000000000000007</v>
      </c>
      <c r="H27" s="142">
        <v>9.3000000000000007</v>
      </c>
      <c r="I27" s="139"/>
      <c r="J27" s="140"/>
      <c r="K27" s="140"/>
      <c r="L27" s="140"/>
      <c r="M27" s="140"/>
      <c r="N27" s="140"/>
      <c r="O27" s="140"/>
      <c r="P27" s="141"/>
      <c r="Q27" s="141"/>
      <c r="R27" s="141"/>
      <c r="S27" s="141"/>
      <c r="T27" s="141"/>
    </row>
    <row r="28" spans="1:20" ht="26.25">
      <c r="A28" s="136" t="s">
        <v>229</v>
      </c>
      <c r="B28" s="137"/>
      <c r="C28" s="142">
        <v>79</v>
      </c>
      <c r="D28" s="142">
        <v>20</v>
      </c>
      <c r="E28" s="143">
        <v>0</v>
      </c>
      <c r="F28" s="153">
        <v>0</v>
      </c>
      <c r="G28" s="143">
        <v>0</v>
      </c>
      <c r="H28" s="143">
        <v>0</v>
      </c>
      <c r="I28" s="139"/>
      <c r="J28" s="140"/>
      <c r="K28" s="140"/>
      <c r="L28" s="140"/>
      <c r="M28" s="140"/>
      <c r="N28" s="140"/>
      <c r="O28" s="140"/>
      <c r="P28" s="141"/>
      <c r="Q28" s="141"/>
      <c r="R28" s="141"/>
      <c r="S28" s="141"/>
      <c r="T28" s="141"/>
    </row>
    <row r="29" spans="1:20" ht="26.25">
      <c r="A29" s="136" t="s">
        <v>230</v>
      </c>
      <c r="B29" s="137"/>
      <c r="C29" s="142">
        <v>16</v>
      </c>
      <c r="D29" s="142">
        <v>98</v>
      </c>
      <c r="E29" s="143">
        <v>103.3</v>
      </c>
      <c r="F29" s="143">
        <v>107.4</v>
      </c>
      <c r="G29" s="142">
        <v>112</v>
      </c>
      <c r="H29" s="142">
        <v>118.4</v>
      </c>
      <c r="I29" s="139"/>
      <c r="J29" s="140"/>
      <c r="K29" s="140"/>
      <c r="L29" s="140"/>
      <c r="M29" s="140"/>
      <c r="N29" s="140"/>
      <c r="O29" s="140"/>
      <c r="P29" s="141"/>
      <c r="Q29" s="141"/>
      <c r="R29" s="141"/>
      <c r="S29" s="141"/>
      <c r="T29" s="141"/>
    </row>
    <row r="30" spans="1:20" ht="26.25">
      <c r="A30" s="136" t="s">
        <v>232</v>
      </c>
      <c r="B30" s="137"/>
      <c r="C30" s="142">
        <v>388</v>
      </c>
      <c r="D30" s="142">
        <v>344</v>
      </c>
      <c r="E30" s="142">
        <v>362.6</v>
      </c>
      <c r="F30" s="143">
        <v>377.1</v>
      </c>
      <c r="G30" s="143">
        <v>393.3</v>
      </c>
      <c r="H30" s="143">
        <v>415.7</v>
      </c>
      <c r="I30" s="139"/>
      <c r="J30" s="140"/>
      <c r="K30" s="140"/>
      <c r="L30" s="140"/>
      <c r="M30" s="140"/>
      <c r="N30" s="140"/>
      <c r="O30" s="140"/>
      <c r="P30" s="141"/>
      <c r="Q30" s="141"/>
      <c r="R30" s="141"/>
      <c r="S30" s="141"/>
      <c r="T30" s="141"/>
    </row>
    <row r="31" spans="1:20" ht="26.25">
      <c r="A31" s="136"/>
      <c r="B31" s="137"/>
      <c r="C31" s="142"/>
      <c r="D31" s="142"/>
      <c r="E31" s="142"/>
      <c r="F31" s="143"/>
      <c r="G31" s="143"/>
      <c r="H31" s="143"/>
      <c r="I31" s="139"/>
      <c r="J31" s="140"/>
      <c r="K31" s="140"/>
      <c r="L31" s="140"/>
      <c r="M31" s="140"/>
      <c r="N31" s="140"/>
      <c r="O31" s="140"/>
      <c r="P31" s="141"/>
      <c r="Q31" s="141"/>
      <c r="R31" s="141"/>
      <c r="S31" s="141"/>
      <c r="T31" s="141"/>
    </row>
    <row r="32" spans="1:20" ht="26.25">
      <c r="A32" s="149" t="s">
        <v>56</v>
      </c>
      <c r="B32" s="137" t="s">
        <v>51</v>
      </c>
      <c r="C32" s="138">
        <f t="shared" ref="C32:H32" si="4">C33+C34+C35+C36+C37+C38+C39+C40</f>
        <v>322.8</v>
      </c>
      <c r="D32" s="138">
        <f t="shared" si="4"/>
        <v>186.1</v>
      </c>
      <c r="E32" s="138">
        <f t="shared" si="4"/>
        <v>195.99999999999997</v>
      </c>
      <c r="F32" s="138">
        <f t="shared" si="4"/>
        <v>204.10000000000002</v>
      </c>
      <c r="G32" s="138">
        <f t="shared" si="4"/>
        <v>212.7</v>
      </c>
      <c r="H32" s="138">
        <f t="shared" si="4"/>
        <v>224.8</v>
      </c>
      <c r="I32" s="139">
        <v>8.4600000000000009</v>
      </c>
      <c r="J32" s="140">
        <f>C32*I32</f>
        <v>2730.8880000000004</v>
      </c>
      <c r="K32" s="151">
        <f>D32*100</f>
        <v>18610</v>
      </c>
      <c r="L32" s="151">
        <f>E32*100</f>
        <v>19599.999999999996</v>
      </c>
      <c r="M32" s="151">
        <f>F32*100</f>
        <v>20410.000000000004</v>
      </c>
      <c r="N32" s="140">
        <f>G32*I32</f>
        <v>1799.442</v>
      </c>
      <c r="O32" s="151">
        <f>H32*100</f>
        <v>22480</v>
      </c>
      <c r="P32" s="152">
        <f>K32/J32*100</f>
        <v>681.46331889114447</v>
      </c>
      <c r="Q32" s="152">
        <f>L32/K32*100</f>
        <v>105.31972058033314</v>
      </c>
      <c r="R32" s="152">
        <f>M32/L32*100</f>
        <v>104.13265306122452</v>
      </c>
      <c r="S32" s="152">
        <f>N32/12*100</f>
        <v>14995.349999999999</v>
      </c>
      <c r="T32" s="141">
        <f>O32/N32*100</f>
        <v>1249.2761644998839</v>
      </c>
    </row>
    <row r="33" spans="1:20" ht="26.25">
      <c r="A33" s="136" t="s">
        <v>225</v>
      </c>
      <c r="B33" s="137"/>
      <c r="C33" s="142">
        <v>40</v>
      </c>
      <c r="D33" s="142">
        <v>43</v>
      </c>
      <c r="E33" s="143">
        <v>45.3</v>
      </c>
      <c r="F33" s="143">
        <v>47.2</v>
      </c>
      <c r="G33" s="143">
        <v>49.1</v>
      </c>
      <c r="H33" s="142">
        <v>51.9</v>
      </c>
      <c r="I33" s="139"/>
      <c r="J33" s="140"/>
      <c r="K33" s="140"/>
      <c r="L33" s="140"/>
      <c r="M33" s="140"/>
      <c r="N33" s="140"/>
      <c r="O33" s="140"/>
      <c r="P33" s="141"/>
      <c r="Q33" s="141"/>
      <c r="R33" s="141"/>
      <c r="S33" s="141"/>
      <c r="T33" s="141"/>
    </row>
    <row r="34" spans="1:20" ht="26.25">
      <c r="A34" s="136" t="s">
        <v>226</v>
      </c>
      <c r="B34" s="137"/>
      <c r="C34" s="142">
        <v>49</v>
      </c>
      <c r="D34" s="142">
        <v>33.200000000000003</v>
      </c>
      <c r="E34" s="142">
        <v>35</v>
      </c>
      <c r="F34" s="143">
        <v>36.4</v>
      </c>
      <c r="G34" s="142">
        <v>38</v>
      </c>
      <c r="H34" s="143">
        <v>40.1</v>
      </c>
      <c r="I34" s="139"/>
      <c r="J34" s="140"/>
      <c r="K34" s="140"/>
      <c r="L34" s="140"/>
      <c r="M34" s="140"/>
      <c r="N34" s="140"/>
      <c r="O34" s="140"/>
      <c r="P34" s="141"/>
      <c r="Q34" s="141"/>
      <c r="R34" s="141"/>
      <c r="S34" s="141"/>
      <c r="T34" s="141"/>
    </row>
    <row r="35" spans="1:20" ht="26.25">
      <c r="A35" s="136" t="s">
        <v>227</v>
      </c>
      <c r="B35" s="137"/>
      <c r="C35" s="153">
        <v>0</v>
      </c>
      <c r="D35" s="142">
        <v>10</v>
      </c>
      <c r="E35" s="142">
        <v>10.5</v>
      </c>
      <c r="F35" s="142">
        <v>11</v>
      </c>
      <c r="G35" s="143">
        <v>11.4</v>
      </c>
      <c r="H35" s="143">
        <v>12.1</v>
      </c>
      <c r="I35" s="139"/>
      <c r="J35" s="140"/>
      <c r="K35" s="140"/>
      <c r="L35" s="140"/>
      <c r="M35" s="140"/>
      <c r="N35" s="140"/>
      <c r="O35" s="140"/>
      <c r="P35" s="141"/>
      <c r="Q35" s="141"/>
      <c r="R35" s="141"/>
      <c r="S35" s="141"/>
      <c r="T35" s="141"/>
    </row>
    <row r="36" spans="1:20" ht="26.25">
      <c r="A36" s="136" t="s">
        <v>228</v>
      </c>
      <c r="B36" s="137"/>
      <c r="C36" s="143">
        <v>18.3</v>
      </c>
      <c r="D36" s="143">
        <v>9.6999999999999993</v>
      </c>
      <c r="E36" s="143">
        <v>10.199999999999999</v>
      </c>
      <c r="F36" s="143">
        <v>10.6</v>
      </c>
      <c r="G36" s="143">
        <v>11.1</v>
      </c>
      <c r="H36" s="143">
        <v>11.7</v>
      </c>
      <c r="I36" s="139"/>
      <c r="J36" s="140"/>
      <c r="K36" s="140"/>
      <c r="L36" s="140"/>
      <c r="M36" s="140"/>
      <c r="N36" s="140"/>
      <c r="O36" s="140"/>
      <c r="P36" s="141"/>
      <c r="Q36" s="141"/>
      <c r="R36" s="141"/>
      <c r="S36" s="141"/>
      <c r="T36" s="141"/>
    </row>
    <row r="37" spans="1:20" ht="26.25">
      <c r="A37" s="136" t="s">
        <v>230</v>
      </c>
      <c r="B37" s="137"/>
      <c r="C37" s="142">
        <v>24</v>
      </c>
      <c r="D37" s="142">
        <v>10.5</v>
      </c>
      <c r="E37" s="143">
        <v>11.1</v>
      </c>
      <c r="F37" s="143">
        <v>11.5</v>
      </c>
      <c r="G37" s="142">
        <v>12</v>
      </c>
      <c r="H37" s="142">
        <v>12.7</v>
      </c>
      <c r="I37" s="139"/>
      <c r="J37" s="140"/>
      <c r="K37" s="140"/>
      <c r="L37" s="140"/>
      <c r="M37" s="140"/>
      <c r="N37" s="140"/>
      <c r="O37" s="140"/>
      <c r="P37" s="141"/>
      <c r="Q37" s="141"/>
      <c r="R37" s="141"/>
      <c r="S37" s="141"/>
      <c r="T37" s="141"/>
    </row>
    <row r="38" spans="1:20" ht="26.25">
      <c r="A38" s="136" t="s">
        <v>232</v>
      </c>
      <c r="B38" s="137"/>
      <c r="C38" s="142">
        <v>43</v>
      </c>
      <c r="D38" s="142">
        <v>34</v>
      </c>
      <c r="E38" s="143">
        <v>35.799999999999997</v>
      </c>
      <c r="F38" s="143">
        <v>37.299999999999997</v>
      </c>
      <c r="G38" s="143">
        <v>38.9</v>
      </c>
      <c r="H38" s="143">
        <v>41.2</v>
      </c>
      <c r="I38" s="139"/>
      <c r="J38" s="140"/>
      <c r="K38" s="140"/>
      <c r="L38" s="140"/>
      <c r="M38" s="140"/>
      <c r="N38" s="140"/>
      <c r="O38" s="140"/>
      <c r="P38" s="141"/>
      <c r="Q38" s="141"/>
      <c r="R38" s="141"/>
      <c r="S38" s="141"/>
      <c r="T38" s="141"/>
    </row>
    <row r="39" spans="1:20" ht="26.25">
      <c r="A39" s="136" t="s">
        <v>231</v>
      </c>
      <c r="B39" s="137"/>
      <c r="C39" s="142">
        <v>30</v>
      </c>
      <c r="D39" s="142">
        <v>19</v>
      </c>
      <c r="E39" s="142">
        <v>20</v>
      </c>
      <c r="F39" s="143">
        <v>20.8</v>
      </c>
      <c r="G39" s="143">
        <v>21.7</v>
      </c>
      <c r="H39" s="143">
        <v>22.9</v>
      </c>
      <c r="I39" s="139"/>
      <c r="J39" s="140"/>
      <c r="K39" s="140"/>
      <c r="L39" s="140"/>
      <c r="M39" s="140"/>
      <c r="N39" s="140"/>
      <c r="O39" s="140"/>
      <c r="P39" s="141"/>
      <c r="Q39" s="141"/>
      <c r="R39" s="141"/>
      <c r="S39" s="141"/>
      <c r="T39" s="141"/>
    </row>
    <row r="40" spans="1:20" ht="26.25">
      <c r="A40" s="136" t="s">
        <v>229</v>
      </c>
      <c r="B40" s="137"/>
      <c r="C40" s="143">
        <v>118.5</v>
      </c>
      <c r="D40" s="143">
        <v>26.7</v>
      </c>
      <c r="E40" s="143">
        <v>28.1</v>
      </c>
      <c r="F40" s="143">
        <v>29.3</v>
      </c>
      <c r="G40" s="143">
        <v>30.5</v>
      </c>
      <c r="H40" s="143">
        <v>32.200000000000003</v>
      </c>
      <c r="I40" s="139"/>
      <c r="J40" s="140"/>
      <c r="K40" s="140"/>
      <c r="L40" s="140"/>
      <c r="M40" s="140"/>
      <c r="N40" s="140"/>
      <c r="O40" s="140"/>
      <c r="P40" s="141"/>
      <c r="Q40" s="141"/>
      <c r="R40" s="141"/>
      <c r="S40" s="141"/>
      <c r="T40" s="141"/>
    </row>
    <row r="41" spans="1:20" ht="55.5" customHeight="1">
      <c r="A41" s="154" t="s">
        <v>118</v>
      </c>
      <c r="B41" s="137"/>
      <c r="C41" s="143"/>
      <c r="D41" s="143"/>
      <c r="E41" s="143"/>
      <c r="F41" s="143"/>
      <c r="G41" s="143"/>
      <c r="H41" s="143"/>
      <c r="I41" s="139"/>
      <c r="J41" s="140"/>
      <c r="K41" s="140"/>
      <c r="L41" s="140"/>
      <c r="M41" s="140"/>
      <c r="N41" s="140"/>
      <c r="O41" s="140"/>
      <c r="P41" s="141"/>
      <c r="Q41" s="141"/>
      <c r="R41" s="141"/>
      <c r="S41" s="141"/>
      <c r="T41" s="141"/>
    </row>
    <row r="42" spans="1:20" ht="52.5">
      <c r="A42" s="136" t="s">
        <v>57</v>
      </c>
      <c r="B42" s="137" t="s">
        <v>50</v>
      </c>
      <c r="C42" s="155">
        <f t="shared" ref="C42:H42" si="5">C43</f>
        <v>0.5</v>
      </c>
      <c r="D42" s="155">
        <f t="shared" si="5"/>
        <v>0.2</v>
      </c>
      <c r="E42" s="155">
        <f t="shared" si="5"/>
        <v>0</v>
      </c>
      <c r="F42" s="155">
        <f t="shared" si="5"/>
        <v>0</v>
      </c>
      <c r="G42" s="155">
        <f t="shared" si="5"/>
        <v>0</v>
      </c>
      <c r="H42" s="155">
        <f t="shared" si="5"/>
        <v>0</v>
      </c>
      <c r="I42" s="139">
        <v>2716.41</v>
      </c>
      <c r="J42" s="140">
        <f>C42*I42</f>
        <v>1358.2049999999999</v>
      </c>
      <c r="K42" s="140">
        <f>D42*I42</f>
        <v>543.28200000000004</v>
      </c>
      <c r="L42" s="140">
        <f>E42*I42</f>
        <v>0</v>
      </c>
      <c r="M42" s="140">
        <f>F42*I42</f>
        <v>0</v>
      </c>
      <c r="N42" s="140">
        <f>G42*I42</f>
        <v>0</v>
      </c>
      <c r="O42" s="140">
        <f>H42*I42</f>
        <v>0</v>
      </c>
      <c r="P42" s="152">
        <f>J42/I42*100</f>
        <v>50</v>
      </c>
      <c r="Q42" s="152">
        <f>K42/J42*100</f>
        <v>40.000000000000007</v>
      </c>
      <c r="R42" s="252">
        <f>L42/K42*100</f>
        <v>0</v>
      </c>
      <c r="S42" s="252">
        <v>0</v>
      </c>
      <c r="T42" s="252">
        <v>0</v>
      </c>
    </row>
    <row r="43" spans="1:20" ht="37.5" customHeight="1">
      <c r="A43" s="136" t="s">
        <v>235</v>
      </c>
      <c r="B43" s="137"/>
      <c r="C43" s="143">
        <v>0.5</v>
      </c>
      <c r="D43" s="143">
        <v>0.2</v>
      </c>
      <c r="E43" s="143">
        <v>0</v>
      </c>
      <c r="F43" s="143">
        <v>0</v>
      </c>
      <c r="G43" s="143">
        <v>0</v>
      </c>
      <c r="H43" s="143">
        <v>0</v>
      </c>
      <c r="I43" s="139"/>
      <c r="J43" s="140"/>
      <c r="K43" s="140"/>
      <c r="L43" s="140"/>
      <c r="M43" s="140"/>
      <c r="N43" s="140"/>
      <c r="O43" s="140"/>
      <c r="P43" s="141"/>
      <c r="Q43" s="141"/>
      <c r="R43" s="141"/>
      <c r="S43" s="141"/>
      <c r="T43" s="141"/>
    </row>
    <row r="44" spans="1:20" ht="54" customHeight="1">
      <c r="A44" s="154" t="s">
        <v>119</v>
      </c>
      <c r="B44" s="137"/>
      <c r="C44" s="155"/>
      <c r="D44" s="155"/>
      <c r="E44" s="155"/>
      <c r="F44" s="155"/>
      <c r="G44" s="155"/>
      <c r="H44" s="155"/>
      <c r="I44" s="139"/>
      <c r="J44" s="140"/>
      <c r="K44" s="140"/>
      <c r="L44" s="140"/>
      <c r="M44" s="140"/>
      <c r="N44" s="140"/>
      <c r="O44" s="140"/>
      <c r="P44" s="141"/>
      <c r="Q44" s="141"/>
      <c r="R44" s="141"/>
      <c r="S44" s="141"/>
      <c r="T44" s="141"/>
    </row>
    <row r="45" spans="1:20" ht="52.5">
      <c r="A45" s="136" t="s">
        <v>60</v>
      </c>
      <c r="B45" s="137" t="s">
        <v>61</v>
      </c>
      <c r="C45" s="155">
        <f t="shared" ref="C45:H45" si="6">C46</f>
        <v>0.14499999999999999</v>
      </c>
      <c r="D45" s="156">
        <f t="shared" si="6"/>
        <v>0.15</v>
      </c>
      <c r="E45" s="156">
        <f t="shared" si="6"/>
        <v>0.15</v>
      </c>
      <c r="F45" s="155">
        <f t="shared" si="6"/>
        <v>0.151</v>
      </c>
      <c r="G45" s="156">
        <f t="shared" si="6"/>
        <v>0.16</v>
      </c>
      <c r="H45" s="156">
        <f t="shared" si="6"/>
        <v>0.16</v>
      </c>
      <c r="I45" s="139">
        <v>272.37</v>
      </c>
      <c r="J45" s="140">
        <f>C45*I45</f>
        <v>39.493649999999995</v>
      </c>
      <c r="K45" s="140">
        <f>D45*I45</f>
        <v>40.855499999999999</v>
      </c>
      <c r="L45" s="140">
        <f>E45*I45</f>
        <v>40.855499999999999</v>
      </c>
      <c r="M45" s="140">
        <f>F45*I45</f>
        <v>41.127870000000001</v>
      </c>
      <c r="N45" s="140">
        <f>G45*I45</f>
        <v>43.5792</v>
      </c>
      <c r="O45" s="140">
        <f>H45*I45</f>
        <v>43.5792</v>
      </c>
      <c r="P45" s="152">
        <f>K45/J45*100</f>
        <v>103.44827586206897</v>
      </c>
      <c r="Q45" s="152">
        <f>K45/J45*100</f>
        <v>103.44827586206897</v>
      </c>
      <c r="R45" s="152">
        <f>L45/K45*100</f>
        <v>100</v>
      </c>
      <c r="S45" s="152">
        <f>M45/L45*100</f>
        <v>100.66666666666669</v>
      </c>
      <c r="T45" s="152">
        <f>O45/N45*100</f>
        <v>100</v>
      </c>
    </row>
    <row r="46" spans="1:20" ht="26.25">
      <c r="A46" s="157" t="s">
        <v>236</v>
      </c>
      <c r="B46" s="158"/>
      <c r="C46" s="143">
        <v>0.14499999999999999</v>
      </c>
      <c r="D46" s="159">
        <v>0.15</v>
      </c>
      <c r="E46" s="159">
        <v>0.15</v>
      </c>
      <c r="F46" s="143">
        <v>0.151</v>
      </c>
      <c r="G46" s="159">
        <v>0.16</v>
      </c>
      <c r="H46" s="159">
        <v>0.16</v>
      </c>
      <c r="I46" s="160"/>
      <c r="J46" s="161"/>
      <c r="K46" s="161"/>
      <c r="L46" s="161"/>
      <c r="M46" s="161"/>
      <c r="N46" s="161"/>
      <c r="O46" s="161"/>
      <c r="P46" s="162"/>
      <c r="Q46" s="162"/>
      <c r="R46" s="162"/>
      <c r="S46" s="162"/>
      <c r="T46" s="162"/>
    </row>
    <row r="47" spans="1:20" ht="27.75">
      <c r="A47" s="163" t="s">
        <v>52</v>
      </c>
      <c r="B47" s="164" t="s">
        <v>94</v>
      </c>
      <c r="C47" s="146" t="s">
        <v>94</v>
      </c>
      <c r="D47" s="146" t="s">
        <v>94</v>
      </c>
      <c r="E47" s="146" t="s">
        <v>94</v>
      </c>
      <c r="F47" s="146"/>
      <c r="G47" s="146" t="s">
        <v>94</v>
      </c>
      <c r="H47" s="146"/>
      <c r="I47" s="147" t="s">
        <v>94</v>
      </c>
      <c r="J47" s="148">
        <f t="shared" ref="J47:O47" si="7">J18+J23+J32+J42+J45</f>
        <v>22683.016650000001</v>
      </c>
      <c r="K47" s="148">
        <f t="shared" si="7"/>
        <v>38000.3125</v>
      </c>
      <c r="L47" s="148">
        <f t="shared" si="7"/>
        <v>39814.690499999997</v>
      </c>
      <c r="M47" s="148">
        <f t="shared" si="7"/>
        <v>41555.280870000002</v>
      </c>
      <c r="N47" s="148">
        <f t="shared" si="7"/>
        <v>23774.415200000003</v>
      </c>
      <c r="O47" s="148">
        <f t="shared" si="7"/>
        <v>45628.472200000004</v>
      </c>
      <c r="P47" s="174">
        <f>K47/J47*100</f>
        <v>167.52759602634245</v>
      </c>
      <c r="Q47" s="174">
        <f>L47/K47*100</f>
        <v>104.77463968223945</v>
      </c>
      <c r="R47" s="174">
        <f>M47/L47*100</f>
        <v>104.37172899786829</v>
      </c>
      <c r="S47" s="174">
        <f>N47/M47*100</f>
        <v>57.211537745046172</v>
      </c>
      <c r="T47" s="174">
        <f>O47/N47*100</f>
        <v>191.92258491388674</v>
      </c>
    </row>
    <row r="48" spans="1:20" ht="27">
      <c r="A48" s="341" t="s">
        <v>62</v>
      </c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39"/>
    </row>
    <row r="49" spans="1:20" ht="26.25">
      <c r="A49" s="149" t="s">
        <v>63</v>
      </c>
      <c r="B49" s="137"/>
      <c r="C49" s="143"/>
      <c r="D49" s="143"/>
      <c r="E49" s="143"/>
      <c r="F49" s="143"/>
      <c r="G49" s="143"/>
      <c r="H49" s="143"/>
      <c r="I49" s="139"/>
      <c r="J49" s="140"/>
      <c r="K49" s="140"/>
      <c r="L49" s="140"/>
      <c r="M49" s="140"/>
      <c r="N49" s="140"/>
      <c r="O49" s="140"/>
      <c r="P49" s="141"/>
      <c r="Q49" s="141"/>
      <c r="R49" s="141"/>
      <c r="S49" s="141"/>
      <c r="T49" s="141"/>
    </row>
    <row r="50" spans="1:20" ht="57.75" customHeight="1">
      <c r="A50" s="165" t="s">
        <v>64</v>
      </c>
      <c r="B50" s="166" t="s">
        <v>93</v>
      </c>
      <c r="C50" s="155">
        <f t="shared" ref="C50:H50" si="8">C51</f>
        <v>35.1</v>
      </c>
      <c r="D50" s="155">
        <f t="shared" si="8"/>
        <v>34.700000000000003</v>
      </c>
      <c r="E50" s="138">
        <f t="shared" si="8"/>
        <v>34.5</v>
      </c>
      <c r="F50" s="155">
        <f t="shared" si="8"/>
        <v>33.5</v>
      </c>
      <c r="G50" s="138">
        <f t="shared" si="8"/>
        <v>34</v>
      </c>
      <c r="H50" s="138">
        <f t="shared" si="8"/>
        <v>34</v>
      </c>
      <c r="I50" s="139">
        <v>173.54</v>
      </c>
      <c r="J50" s="140">
        <f>C50*I50</f>
        <v>6091.2539999999999</v>
      </c>
      <c r="K50" s="140">
        <f>D50*I50</f>
        <v>6021.8380000000006</v>
      </c>
      <c r="L50" s="140">
        <f>E50*I50</f>
        <v>5987.13</v>
      </c>
      <c r="M50" s="140">
        <f>F50*I50</f>
        <v>5813.59</v>
      </c>
      <c r="N50" s="140">
        <f>G50*I50</f>
        <v>5900.36</v>
      </c>
      <c r="O50" s="140">
        <f>H50*I50</f>
        <v>5900.36</v>
      </c>
      <c r="P50" s="152">
        <f>K50/J50*100</f>
        <v>98.860398860398874</v>
      </c>
      <c r="Q50" s="152">
        <f>L50/K50*100</f>
        <v>99.423631123919293</v>
      </c>
      <c r="R50" s="152">
        <f>M50/L50*100</f>
        <v>97.101449275362313</v>
      </c>
      <c r="S50" s="152">
        <f>N50/M50*100</f>
        <v>101.49253731343282</v>
      </c>
      <c r="T50" s="152">
        <f>O50/N50*100</f>
        <v>100</v>
      </c>
    </row>
    <row r="51" spans="1:20" ht="44.25" customHeight="1">
      <c r="A51" s="165" t="s">
        <v>237</v>
      </c>
      <c r="B51" s="166"/>
      <c r="C51" s="143">
        <v>35.1</v>
      </c>
      <c r="D51" s="143">
        <v>34.700000000000003</v>
      </c>
      <c r="E51" s="142">
        <v>34.5</v>
      </c>
      <c r="F51" s="143">
        <v>33.5</v>
      </c>
      <c r="G51" s="142">
        <v>34</v>
      </c>
      <c r="H51" s="142">
        <v>34</v>
      </c>
      <c r="I51" s="139"/>
      <c r="J51" s="140"/>
      <c r="K51" s="140"/>
      <c r="L51" s="140"/>
      <c r="M51" s="140"/>
      <c r="N51" s="140"/>
      <c r="O51" s="140"/>
      <c r="P51" s="141"/>
      <c r="Q51" s="141"/>
      <c r="R51" s="141"/>
      <c r="S51" s="141"/>
      <c r="T51" s="141"/>
    </row>
    <row r="52" spans="1:20" ht="51.75">
      <c r="A52" s="149" t="s">
        <v>66</v>
      </c>
      <c r="B52" s="137"/>
      <c r="C52" s="143"/>
      <c r="D52" s="143"/>
      <c r="E52" s="143"/>
      <c r="F52" s="143"/>
      <c r="G52" s="143"/>
      <c r="H52" s="143"/>
      <c r="I52" s="139"/>
      <c r="J52" s="140"/>
      <c r="K52" s="140"/>
      <c r="L52" s="140"/>
      <c r="M52" s="140"/>
      <c r="N52" s="140"/>
      <c r="O52" s="140"/>
      <c r="P52" s="141"/>
      <c r="Q52" s="141"/>
      <c r="R52" s="141"/>
      <c r="S52" s="141"/>
      <c r="T52" s="141"/>
    </row>
    <row r="53" spans="1:20" ht="26.25">
      <c r="A53" s="136" t="s">
        <v>67</v>
      </c>
      <c r="B53" s="137" t="s">
        <v>65</v>
      </c>
      <c r="C53" s="155">
        <f t="shared" ref="C53:H53" si="9">C54</f>
        <v>4.2</v>
      </c>
      <c r="D53" s="138">
        <f t="shared" si="9"/>
        <v>5</v>
      </c>
      <c r="E53" s="138">
        <f t="shared" si="9"/>
        <v>5</v>
      </c>
      <c r="F53" s="138">
        <f t="shared" si="9"/>
        <v>5</v>
      </c>
      <c r="G53" s="138">
        <f t="shared" si="9"/>
        <v>5</v>
      </c>
      <c r="H53" s="138">
        <f t="shared" si="9"/>
        <v>5</v>
      </c>
      <c r="I53" s="139">
        <v>288.31</v>
      </c>
      <c r="J53" s="140">
        <f>C53*I53</f>
        <v>1210.902</v>
      </c>
      <c r="K53" s="140">
        <f>D53*I53</f>
        <v>1441.55</v>
      </c>
      <c r="L53" s="140">
        <f>E53*I53</f>
        <v>1441.55</v>
      </c>
      <c r="M53" s="140">
        <f>F53*I53</f>
        <v>1441.55</v>
      </c>
      <c r="N53" s="140">
        <f>G53*I53</f>
        <v>1441.55</v>
      </c>
      <c r="O53" s="140">
        <f>H53*I53</f>
        <v>1441.55</v>
      </c>
      <c r="P53" s="152">
        <f>K53/J53*100</f>
        <v>119.04761904761905</v>
      </c>
      <c r="Q53" s="152">
        <f>L53/K53*100</f>
        <v>100</v>
      </c>
      <c r="R53" s="152">
        <f>M53/L53*100</f>
        <v>100</v>
      </c>
      <c r="S53" s="152">
        <f>N53/M53*100</f>
        <v>100</v>
      </c>
      <c r="T53" s="152">
        <f>O53/N53*100</f>
        <v>100</v>
      </c>
    </row>
    <row r="54" spans="1:20" ht="35.25" customHeight="1">
      <c r="A54" s="157" t="s">
        <v>238</v>
      </c>
      <c r="B54" s="158"/>
      <c r="C54" s="167">
        <v>4.2</v>
      </c>
      <c r="D54" s="207">
        <v>5</v>
      </c>
      <c r="E54" s="207">
        <v>5</v>
      </c>
      <c r="F54" s="207">
        <v>5</v>
      </c>
      <c r="G54" s="207">
        <v>5</v>
      </c>
      <c r="H54" s="207">
        <v>5</v>
      </c>
      <c r="I54" s="160"/>
      <c r="J54" s="161"/>
      <c r="K54" s="161"/>
      <c r="L54" s="161"/>
      <c r="M54" s="161"/>
      <c r="N54" s="161"/>
      <c r="O54" s="161"/>
      <c r="P54" s="162"/>
      <c r="Q54" s="162"/>
      <c r="R54" s="162"/>
      <c r="S54" s="162"/>
      <c r="T54" s="162"/>
    </row>
    <row r="55" spans="1:20" ht="26.25">
      <c r="A55" s="168" t="s">
        <v>52</v>
      </c>
      <c r="B55" s="158"/>
      <c r="C55" s="167"/>
      <c r="D55" s="167"/>
      <c r="E55" s="167"/>
      <c r="F55" s="167"/>
      <c r="G55" s="167"/>
      <c r="H55" s="167"/>
      <c r="I55" s="160"/>
      <c r="J55" s="161">
        <f t="shared" ref="J55:O55" si="10">J50+J53</f>
        <v>7302.1559999999999</v>
      </c>
      <c r="K55" s="161">
        <f t="shared" si="10"/>
        <v>7463.3880000000008</v>
      </c>
      <c r="L55" s="161">
        <f t="shared" si="10"/>
        <v>7428.68</v>
      </c>
      <c r="M55" s="161">
        <f t="shared" si="10"/>
        <v>7255.14</v>
      </c>
      <c r="N55" s="161">
        <f t="shared" si="10"/>
        <v>7341.91</v>
      </c>
      <c r="O55" s="161">
        <f t="shared" si="10"/>
        <v>7341.91</v>
      </c>
      <c r="P55" s="169">
        <f t="shared" ref="P55:T56" si="11">K55/J55*100</f>
        <v>102.20800541648249</v>
      </c>
      <c r="Q55" s="169">
        <f t="shared" si="11"/>
        <v>99.534956510367664</v>
      </c>
      <c r="R55" s="169">
        <f t="shared" si="11"/>
        <v>97.663918758110455</v>
      </c>
      <c r="S55" s="162">
        <f t="shared" si="11"/>
        <v>101.19597967785596</v>
      </c>
      <c r="T55" s="169">
        <f t="shared" si="11"/>
        <v>100</v>
      </c>
    </row>
    <row r="56" spans="1:20" ht="71.25" customHeight="1">
      <c r="A56" s="170" t="s">
        <v>68</v>
      </c>
      <c r="B56" s="146" t="s">
        <v>94</v>
      </c>
      <c r="C56" s="146" t="s">
        <v>94</v>
      </c>
      <c r="D56" s="146" t="s">
        <v>94</v>
      </c>
      <c r="E56" s="146" t="s">
        <v>94</v>
      </c>
      <c r="F56" s="146"/>
      <c r="G56" s="146" t="s">
        <v>94</v>
      </c>
      <c r="H56" s="146"/>
      <c r="I56" s="171" t="s">
        <v>94</v>
      </c>
      <c r="J56" s="172">
        <f t="shared" ref="J56:O56" si="12">J15+J47+J55</f>
        <v>391133.07864999998</v>
      </c>
      <c r="K56" s="172">
        <f t="shared" si="12"/>
        <v>194839.27650000001</v>
      </c>
      <c r="L56" s="172">
        <f t="shared" si="12"/>
        <v>406894.83049999998</v>
      </c>
      <c r="M56" s="172">
        <f t="shared" si="12"/>
        <v>432842.18086999998</v>
      </c>
      <c r="N56" s="172">
        <f t="shared" si="12"/>
        <v>415148.08519999991</v>
      </c>
      <c r="O56" s="172">
        <f t="shared" si="12"/>
        <v>437002.14219999994</v>
      </c>
      <c r="P56" s="174">
        <f t="shared" si="11"/>
        <v>49.814062562156558</v>
      </c>
      <c r="Q56" s="174">
        <f t="shared" si="11"/>
        <v>208.83614320955454</v>
      </c>
      <c r="R56" s="174">
        <f t="shared" si="11"/>
        <v>106.37691816780159</v>
      </c>
      <c r="S56" s="174">
        <f t="shared" si="11"/>
        <v>95.912113825312616</v>
      </c>
      <c r="T56" s="174">
        <f t="shared" si="11"/>
        <v>105.26415941180885</v>
      </c>
    </row>
    <row r="57" spans="1:20" ht="27">
      <c r="A57" s="344" t="s">
        <v>69</v>
      </c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39"/>
    </row>
    <row r="58" spans="1:20" ht="45" customHeight="1">
      <c r="A58" s="165" t="s">
        <v>70</v>
      </c>
      <c r="B58" s="166" t="s">
        <v>59</v>
      </c>
      <c r="C58" s="155">
        <f t="shared" ref="C58:H58" si="13">C59</f>
        <v>1.6</v>
      </c>
      <c r="D58" s="155">
        <f t="shared" si="13"/>
        <v>2.6</v>
      </c>
      <c r="E58" s="155">
        <f t="shared" si="13"/>
        <v>2.6</v>
      </c>
      <c r="F58" s="155">
        <f t="shared" si="13"/>
        <v>2.6</v>
      </c>
      <c r="G58" s="155">
        <f t="shared" si="13"/>
        <v>2.6</v>
      </c>
      <c r="H58" s="155">
        <f t="shared" si="13"/>
        <v>2.6</v>
      </c>
      <c r="I58" s="139">
        <v>509.11</v>
      </c>
      <c r="J58" s="140">
        <f>C58*I58</f>
        <v>814.57600000000002</v>
      </c>
      <c r="K58" s="140">
        <f>D58*I58</f>
        <v>1323.6860000000001</v>
      </c>
      <c r="L58" s="140">
        <f>E58*I58</f>
        <v>1323.6860000000001</v>
      </c>
      <c r="M58" s="140">
        <f>F58*I58</f>
        <v>1323.6860000000001</v>
      </c>
      <c r="N58" s="140">
        <f>G58*I58</f>
        <v>1323.6860000000001</v>
      </c>
      <c r="O58" s="140">
        <f>H58*I58</f>
        <v>1323.6860000000001</v>
      </c>
      <c r="P58" s="141">
        <f>K58/J58*100</f>
        <v>162.50000000000003</v>
      </c>
      <c r="Q58" s="141">
        <f>L58/K58*100</f>
        <v>100</v>
      </c>
      <c r="R58" s="152">
        <f>M58/L58*100</f>
        <v>100</v>
      </c>
      <c r="S58" s="152">
        <f>N58/M58*100</f>
        <v>100</v>
      </c>
      <c r="T58" s="152">
        <f>O58/N58*100</f>
        <v>100</v>
      </c>
    </row>
    <row r="59" spans="1:20" ht="56.25" customHeight="1">
      <c r="A59" s="136" t="s">
        <v>268</v>
      </c>
      <c r="B59" s="173"/>
      <c r="C59" s="167">
        <v>1.6</v>
      </c>
      <c r="D59" s="167">
        <v>2.6</v>
      </c>
      <c r="E59" s="167">
        <v>2.6</v>
      </c>
      <c r="F59" s="167">
        <v>2.6</v>
      </c>
      <c r="G59" s="167">
        <v>2.6</v>
      </c>
      <c r="H59" s="167">
        <v>2.6</v>
      </c>
      <c r="I59" s="160"/>
      <c r="J59" s="161"/>
      <c r="K59" s="161"/>
      <c r="L59" s="161"/>
      <c r="M59" s="161"/>
      <c r="N59" s="161"/>
      <c r="O59" s="161"/>
      <c r="P59" s="162"/>
      <c r="Q59" s="162"/>
      <c r="R59" s="162"/>
      <c r="S59" s="162"/>
      <c r="T59" s="162"/>
    </row>
    <row r="60" spans="1:20" ht="27.75">
      <c r="A60" s="163" t="s">
        <v>52</v>
      </c>
      <c r="B60" s="164" t="s">
        <v>94</v>
      </c>
      <c r="C60" s="146" t="s">
        <v>94</v>
      </c>
      <c r="D60" s="146" t="s">
        <v>94</v>
      </c>
      <c r="E60" s="146" t="s">
        <v>94</v>
      </c>
      <c r="F60" s="146"/>
      <c r="G60" s="146" t="s">
        <v>94</v>
      </c>
      <c r="H60" s="146"/>
      <c r="I60" s="147" t="s">
        <v>94</v>
      </c>
      <c r="J60" s="148">
        <f t="shared" ref="J60:O60" si="14">J58</f>
        <v>814.57600000000002</v>
      </c>
      <c r="K60" s="148">
        <f t="shared" si="14"/>
        <v>1323.6860000000001</v>
      </c>
      <c r="L60" s="148">
        <f t="shared" si="14"/>
        <v>1323.6860000000001</v>
      </c>
      <c r="M60" s="148">
        <f t="shared" si="14"/>
        <v>1323.6860000000001</v>
      </c>
      <c r="N60" s="148">
        <f t="shared" si="14"/>
        <v>1323.6860000000001</v>
      </c>
      <c r="O60" s="148">
        <f t="shared" si="14"/>
        <v>1323.6860000000001</v>
      </c>
      <c r="P60" s="148">
        <f>K60/J60*100</f>
        <v>162.50000000000003</v>
      </c>
      <c r="Q60" s="148">
        <f>L60/K60*100</f>
        <v>100</v>
      </c>
      <c r="R60" s="174">
        <f>M60/L60*100</f>
        <v>100</v>
      </c>
      <c r="S60" s="174">
        <f>N60/M60*100</f>
        <v>100</v>
      </c>
      <c r="T60" s="174">
        <f>O60/N60*100</f>
        <v>100</v>
      </c>
    </row>
    <row r="61" spans="1:20" ht="27">
      <c r="A61" s="346" t="s">
        <v>71</v>
      </c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39"/>
    </row>
    <row r="62" spans="1:20" ht="26.25">
      <c r="A62" s="175" t="s">
        <v>72</v>
      </c>
      <c r="B62" s="131" t="s">
        <v>51</v>
      </c>
      <c r="C62" s="132">
        <v>38636.9</v>
      </c>
      <c r="D62" s="208">
        <v>63472</v>
      </c>
      <c r="E62" s="132">
        <v>66899.5</v>
      </c>
      <c r="F62" s="132">
        <v>69575.5</v>
      </c>
      <c r="G62" s="132">
        <v>72567.199999999997</v>
      </c>
      <c r="H62" s="132">
        <v>76703.5</v>
      </c>
      <c r="I62" s="133">
        <v>109.5</v>
      </c>
      <c r="J62" s="176">
        <f>C62*I62</f>
        <v>4230740.55</v>
      </c>
      <c r="K62" s="177">
        <f>D62*I62</f>
        <v>6950184</v>
      </c>
      <c r="L62" s="177">
        <f>E62*I62</f>
        <v>7325495.25</v>
      </c>
      <c r="M62" s="177">
        <f>F62*I62</f>
        <v>7618517.25</v>
      </c>
      <c r="N62" s="177">
        <f>G62*I62</f>
        <v>7946108.3999999994</v>
      </c>
      <c r="O62" s="177">
        <f>H62*I62</f>
        <v>8399033.25</v>
      </c>
      <c r="P62" s="178">
        <f>K62/J62*100</f>
        <v>164.27819002042091</v>
      </c>
      <c r="Q62" s="178">
        <f>L62/K62*100</f>
        <v>105.40001890597428</v>
      </c>
      <c r="R62" s="178">
        <f>M62/L62*100</f>
        <v>104.00002989558965</v>
      </c>
      <c r="S62" s="178">
        <f>N62/M62*100</f>
        <v>104.29993316612887</v>
      </c>
      <c r="T62" s="178">
        <f>O62/N62*100</f>
        <v>105.69995810779527</v>
      </c>
    </row>
    <row r="63" spans="1:20" ht="26.25">
      <c r="A63" s="179" t="s">
        <v>73</v>
      </c>
      <c r="B63" s="137" t="s">
        <v>51</v>
      </c>
      <c r="C63" s="142">
        <v>60</v>
      </c>
      <c r="D63" s="153">
        <v>0</v>
      </c>
      <c r="E63" s="143">
        <v>0</v>
      </c>
      <c r="F63" s="143">
        <v>0</v>
      </c>
      <c r="G63" s="143">
        <v>0</v>
      </c>
      <c r="H63" s="143">
        <v>0</v>
      </c>
      <c r="I63" s="139">
        <v>315.2</v>
      </c>
      <c r="J63" s="180">
        <f>C63*I63</f>
        <v>18912</v>
      </c>
      <c r="K63" s="180">
        <f>D63*I63</f>
        <v>0</v>
      </c>
      <c r="L63" s="181">
        <f>E63*I63</f>
        <v>0</v>
      </c>
      <c r="M63" s="181">
        <f>F63*I63</f>
        <v>0</v>
      </c>
      <c r="N63" s="181">
        <f>G63*I63</f>
        <v>0</v>
      </c>
      <c r="O63" s="181">
        <f>H63*I63</f>
        <v>0</v>
      </c>
      <c r="P63" s="209">
        <f>K63/J63*100</f>
        <v>0</v>
      </c>
      <c r="Q63" s="209">
        <v>0</v>
      </c>
      <c r="R63" s="209">
        <v>0</v>
      </c>
      <c r="S63" s="209">
        <v>0</v>
      </c>
      <c r="T63" s="209">
        <v>0</v>
      </c>
    </row>
    <row r="64" spans="1:20" ht="26.25">
      <c r="A64" s="165" t="s">
        <v>74</v>
      </c>
      <c r="B64" s="137" t="s">
        <v>51</v>
      </c>
      <c r="C64" s="143">
        <v>0</v>
      </c>
      <c r="D64" s="143">
        <v>0</v>
      </c>
      <c r="E64" s="143">
        <v>0</v>
      </c>
      <c r="F64" s="143">
        <v>0</v>
      </c>
      <c r="G64" s="143">
        <v>0</v>
      </c>
      <c r="H64" s="143">
        <v>0</v>
      </c>
      <c r="I64" s="139">
        <v>444</v>
      </c>
      <c r="J64" s="181">
        <v>0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  <c r="P64" s="178">
        <v>0</v>
      </c>
      <c r="Q64" s="178">
        <v>0</v>
      </c>
      <c r="R64" s="178">
        <v>0</v>
      </c>
      <c r="S64" s="178">
        <v>0</v>
      </c>
      <c r="T64" s="178">
        <v>0</v>
      </c>
    </row>
    <row r="65" spans="1:20" ht="26.25">
      <c r="A65" s="165" t="s">
        <v>75</v>
      </c>
      <c r="B65" s="137" t="s">
        <v>51</v>
      </c>
      <c r="C65" s="143">
        <v>394.3</v>
      </c>
      <c r="D65" s="142">
        <v>281</v>
      </c>
      <c r="E65" s="143">
        <v>304.60000000000002</v>
      </c>
      <c r="F65" s="143">
        <v>321.7</v>
      </c>
      <c r="G65" s="143">
        <v>332.3</v>
      </c>
      <c r="H65" s="143">
        <v>348.2</v>
      </c>
      <c r="I65" s="139">
        <v>1500</v>
      </c>
      <c r="J65" s="180">
        <f>C65*I65</f>
        <v>591450</v>
      </c>
      <c r="K65" s="180">
        <f>D65*I65</f>
        <v>421500</v>
      </c>
      <c r="L65" s="180">
        <f>E65*I65</f>
        <v>456900.00000000006</v>
      </c>
      <c r="M65" s="180">
        <f>F65*I65</f>
        <v>482550</v>
      </c>
      <c r="N65" s="180">
        <f>G65*I65</f>
        <v>498450</v>
      </c>
      <c r="O65" s="180">
        <f>H65*I65</f>
        <v>522300</v>
      </c>
      <c r="P65" s="178">
        <f t="shared" ref="P65:T66" si="15">K65/J65*100</f>
        <v>71.265533857468938</v>
      </c>
      <c r="Q65" s="178">
        <f t="shared" si="15"/>
        <v>108.39857651245552</v>
      </c>
      <c r="R65" s="178">
        <f t="shared" si="15"/>
        <v>105.61391989494417</v>
      </c>
      <c r="S65" s="178">
        <f t="shared" si="15"/>
        <v>103.29499533727076</v>
      </c>
      <c r="T65" s="178">
        <f t="shared" si="15"/>
        <v>104.78483298224496</v>
      </c>
    </row>
    <row r="66" spans="1:20" ht="26.25">
      <c r="A66" s="165" t="s">
        <v>76</v>
      </c>
      <c r="B66" s="137" t="s">
        <v>51</v>
      </c>
      <c r="C66" s="143">
        <v>1852.7</v>
      </c>
      <c r="D66" s="143">
        <v>1885.4</v>
      </c>
      <c r="E66" s="143">
        <v>2043.8</v>
      </c>
      <c r="F66" s="143">
        <v>2158.1999999999998</v>
      </c>
      <c r="G66" s="142">
        <v>2229.4</v>
      </c>
      <c r="H66" s="143">
        <v>2336.5</v>
      </c>
      <c r="I66" s="139">
        <v>296.3</v>
      </c>
      <c r="J66" s="180">
        <f>C66*I66</f>
        <v>548955.01</v>
      </c>
      <c r="K66" s="180">
        <f>D66*I66</f>
        <v>558644.02</v>
      </c>
      <c r="L66" s="180">
        <f>E66*I66</f>
        <v>605577.94000000006</v>
      </c>
      <c r="M66" s="180">
        <f>F66*I66</f>
        <v>639474.65999999992</v>
      </c>
      <c r="N66" s="180">
        <f>G66*I66</f>
        <v>660571.22000000009</v>
      </c>
      <c r="O66" s="180">
        <f>H66*I66</f>
        <v>692304.95000000007</v>
      </c>
      <c r="P66" s="178">
        <f t="shared" si="15"/>
        <v>101.7649916338317</v>
      </c>
      <c r="Q66" s="178">
        <f t="shared" si="15"/>
        <v>108.40140023337224</v>
      </c>
      <c r="R66" s="178">
        <f t="shared" si="15"/>
        <v>105.59741657696446</v>
      </c>
      <c r="S66" s="178">
        <f t="shared" si="15"/>
        <v>103.29904550088038</v>
      </c>
      <c r="T66" s="178">
        <f t="shared" si="15"/>
        <v>104.80398313447563</v>
      </c>
    </row>
    <row r="67" spans="1:20" ht="26.25">
      <c r="A67" s="165" t="s">
        <v>77</v>
      </c>
      <c r="B67" s="137" t="s">
        <v>58</v>
      </c>
      <c r="C67" s="143">
        <v>0</v>
      </c>
      <c r="D67" s="143">
        <v>0</v>
      </c>
      <c r="E67" s="143">
        <v>0</v>
      </c>
      <c r="F67" s="143">
        <v>0</v>
      </c>
      <c r="G67" s="143">
        <v>0</v>
      </c>
      <c r="H67" s="143">
        <v>0</v>
      </c>
      <c r="I67" s="139">
        <v>90.8</v>
      </c>
      <c r="J67" s="182">
        <f>C67*I67</f>
        <v>0</v>
      </c>
      <c r="K67" s="182">
        <f>D67*I67</f>
        <v>0</v>
      </c>
      <c r="L67" s="182">
        <f>E67*I67</f>
        <v>0</v>
      </c>
      <c r="M67" s="182">
        <f>F67*I67</f>
        <v>0</v>
      </c>
      <c r="N67" s="182">
        <f>G67*I67</f>
        <v>0</v>
      </c>
      <c r="O67" s="182">
        <f>H67*I67</f>
        <v>0</v>
      </c>
      <c r="P67" s="178">
        <v>0</v>
      </c>
      <c r="Q67" s="178">
        <v>0</v>
      </c>
      <c r="R67" s="178">
        <v>0</v>
      </c>
      <c r="S67" s="178">
        <v>0</v>
      </c>
      <c r="T67" s="178">
        <v>0</v>
      </c>
    </row>
    <row r="68" spans="1:20" ht="27.75">
      <c r="A68" s="163" t="s">
        <v>52</v>
      </c>
      <c r="B68" s="164" t="s">
        <v>94</v>
      </c>
      <c r="C68" s="146"/>
      <c r="D68" s="146"/>
      <c r="E68" s="146"/>
      <c r="F68" s="146"/>
      <c r="G68" s="146" t="s">
        <v>94</v>
      </c>
      <c r="H68" s="146"/>
      <c r="I68" s="147" t="s">
        <v>94</v>
      </c>
      <c r="J68" s="172">
        <f t="shared" ref="J68:O68" si="16">J62+J63+J64+J65+J66+J67</f>
        <v>5390057.5599999996</v>
      </c>
      <c r="K68" s="174">
        <f t="shared" si="16"/>
        <v>7930328.0199999996</v>
      </c>
      <c r="L68" s="174">
        <f t="shared" si="16"/>
        <v>8387973.1900000004</v>
      </c>
      <c r="M68" s="174">
        <f t="shared" si="16"/>
        <v>8740541.9100000001</v>
      </c>
      <c r="N68" s="174">
        <f t="shared" si="16"/>
        <v>9105129.6199999992</v>
      </c>
      <c r="O68" s="174">
        <f t="shared" si="16"/>
        <v>9613638.1999999993</v>
      </c>
      <c r="P68" s="174">
        <f>K68/J68*100</f>
        <v>147.12881878760493</v>
      </c>
      <c r="Q68" s="174">
        <f>L68/K68*100</f>
        <v>105.77082270551527</v>
      </c>
      <c r="R68" s="174">
        <f>M68/L68*100</f>
        <v>104.20326474600952</v>
      </c>
      <c r="S68" s="174">
        <f>N68/M68*100</f>
        <v>104.17122546581324</v>
      </c>
      <c r="T68" s="174">
        <f>O68/N68*100</f>
        <v>105.58485821973393</v>
      </c>
    </row>
    <row r="69" spans="1:20" ht="27.75">
      <c r="A69" s="183"/>
      <c r="B69" s="26"/>
      <c r="C69" s="9"/>
      <c r="D69" s="9"/>
      <c r="E69" s="9"/>
      <c r="F69" s="9"/>
      <c r="G69" s="9"/>
      <c r="H69" s="9"/>
      <c r="I69" s="3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26.25">
      <c r="A70" s="348" t="s">
        <v>96</v>
      </c>
      <c r="B70" s="349"/>
      <c r="C70" s="349"/>
      <c r="D70" s="349"/>
      <c r="E70" s="349"/>
      <c r="F70" s="349"/>
      <c r="G70" s="349"/>
      <c r="H70" s="349"/>
      <c r="I70" s="349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26.25">
      <c r="A71" s="184" t="s">
        <v>127</v>
      </c>
      <c r="B71" s="185"/>
      <c r="C71" s="186"/>
      <c r="D71" s="186"/>
      <c r="E71" s="186"/>
      <c r="F71" s="186"/>
      <c r="G71" s="186"/>
      <c r="H71" s="186"/>
      <c r="I71" s="187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</row>
    <row r="72" spans="1:20" ht="57.75" customHeight="1">
      <c r="A72" s="333" t="s">
        <v>102</v>
      </c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3"/>
    </row>
    <row r="73" spans="1:20" ht="20.25">
      <c r="A73" s="11"/>
      <c r="B73" s="27"/>
      <c r="C73" s="6"/>
      <c r="D73" s="6"/>
      <c r="E73" s="6"/>
      <c r="F73" s="6"/>
      <c r="G73" s="6"/>
      <c r="H73" s="6"/>
      <c r="I73" s="31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20" ht="20.25">
      <c r="A74" s="6"/>
      <c r="B74" s="27"/>
      <c r="C74" s="6"/>
      <c r="D74" s="6"/>
      <c r="E74" s="6"/>
      <c r="F74" s="6"/>
      <c r="G74" s="6"/>
      <c r="H74" s="6"/>
      <c r="I74" s="31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20" ht="20.25">
      <c r="A75" s="6"/>
      <c r="B75" s="27"/>
      <c r="C75" s="6"/>
      <c r="D75" s="6"/>
      <c r="E75" s="6"/>
      <c r="F75" s="6"/>
      <c r="G75" s="6"/>
      <c r="H75" s="6"/>
      <c r="I75" s="31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20" ht="20.25">
      <c r="A76" s="6"/>
      <c r="B76" s="27"/>
      <c r="C76" s="6"/>
      <c r="D76" s="6"/>
      <c r="E76" s="6"/>
      <c r="F76" s="6"/>
      <c r="G76" s="6"/>
      <c r="H76" s="6"/>
      <c r="I76" s="31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20" ht="20.25">
      <c r="A77" s="6"/>
      <c r="B77" s="27"/>
      <c r="C77" s="6"/>
      <c r="D77" s="6"/>
      <c r="E77" s="6"/>
      <c r="F77" s="6"/>
      <c r="G77" s="6"/>
      <c r="H77" s="6"/>
      <c r="I77" s="31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20" ht="20.25">
      <c r="A78" s="6"/>
      <c r="B78" s="27"/>
      <c r="C78" s="6"/>
      <c r="D78" s="6"/>
      <c r="E78" s="6"/>
      <c r="F78" s="6"/>
      <c r="G78" s="6"/>
      <c r="H78" s="6"/>
      <c r="I78" s="31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20" ht="20.25">
      <c r="A79" s="6"/>
      <c r="B79" s="27"/>
      <c r="C79" s="6"/>
      <c r="D79" s="6"/>
      <c r="E79" s="6"/>
      <c r="F79" s="6"/>
      <c r="G79" s="6"/>
      <c r="H79" s="6"/>
      <c r="I79" s="31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20" ht="20.25">
      <c r="A80" s="6"/>
      <c r="B80" s="27"/>
      <c r="C80" s="6"/>
      <c r="D80" s="6"/>
      <c r="E80" s="6"/>
      <c r="F80" s="6"/>
      <c r="G80" s="6"/>
      <c r="H80" s="6"/>
      <c r="I80" s="31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9">
      <c r="A81" s="8"/>
      <c r="B81" s="28"/>
      <c r="C81" s="8"/>
      <c r="D81" s="8"/>
      <c r="E81" s="8"/>
      <c r="F81" s="8"/>
      <c r="G81" s="8"/>
      <c r="H81" s="8"/>
      <c r="I81" s="32"/>
    </row>
    <row r="82" spans="1:9">
      <c r="A82" s="8"/>
      <c r="B82" s="28"/>
      <c r="C82" s="8"/>
      <c r="D82" s="8"/>
      <c r="E82" s="8"/>
      <c r="F82" s="8"/>
      <c r="G82" s="8"/>
      <c r="H82" s="8"/>
      <c r="I82" s="32"/>
    </row>
    <row r="83" spans="1:9">
      <c r="A83" s="8"/>
      <c r="B83" s="28"/>
      <c r="C83" s="8"/>
      <c r="D83" s="8"/>
      <c r="E83" s="8"/>
      <c r="F83" s="8"/>
      <c r="G83" s="8"/>
      <c r="H83" s="8"/>
      <c r="I83" s="32"/>
    </row>
    <row r="84" spans="1:9">
      <c r="A84" s="8"/>
      <c r="B84" s="28"/>
      <c r="C84" s="8"/>
      <c r="D84" s="8"/>
      <c r="E84" s="8"/>
      <c r="F84" s="8"/>
      <c r="G84" s="8"/>
      <c r="H84" s="8"/>
      <c r="I84" s="32"/>
    </row>
    <row r="85" spans="1:9">
      <c r="A85" s="8"/>
      <c r="B85" s="28"/>
      <c r="C85" s="8"/>
      <c r="D85" s="8"/>
      <c r="E85" s="8"/>
      <c r="F85" s="8"/>
      <c r="G85" s="8"/>
      <c r="H85" s="8"/>
      <c r="I85" s="32"/>
    </row>
    <row r="86" spans="1:9">
      <c r="A86" s="8"/>
      <c r="B86" s="28"/>
      <c r="C86" s="8"/>
      <c r="D86" s="8"/>
      <c r="E86" s="8"/>
      <c r="F86" s="8"/>
      <c r="G86" s="8"/>
      <c r="H86" s="8"/>
      <c r="I86" s="32"/>
    </row>
    <row r="87" spans="1:9">
      <c r="A87" s="8"/>
      <c r="B87" s="28"/>
      <c r="C87" s="8"/>
      <c r="D87" s="8"/>
      <c r="E87" s="8"/>
      <c r="F87" s="8"/>
      <c r="G87" s="8"/>
      <c r="H87" s="8"/>
      <c r="I87" s="32"/>
    </row>
  </sheetData>
  <mergeCells count="16">
    <mergeCell ref="A72:S72"/>
    <mergeCell ref="I5:I6"/>
    <mergeCell ref="P5:T5"/>
    <mergeCell ref="A8:T8"/>
    <mergeCell ref="A16:T16"/>
    <mergeCell ref="A48:T48"/>
    <mergeCell ref="A5:A6"/>
    <mergeCell ref="A57:T57"/>
    <mergeCell ref="A61:T61"/>
    <mergeCell ref="A70:I70"/>
    <mergeCell ref="N1:T1"/>
    <mergeCell ref="A9:T9"/>
    <mergeCell ref="B5:H5"/>
    <mergeCell ref="J5:O5"/>
    <mergeCell ref="A2:S2"/>
    <mergeCell ref="A3:S3"/>
  </mergeCells>
  <phoneticPr fontId="15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30" fitToWidth="0" fitToHeight="0" orientation="landscape" r:id="rId1"/>
  <headerFooter alignWithMargins="0"/>
  <rowBreaks count="5" manualBreakCount="5">
    <brk id="45" max="16383" man="1"/>
    <brk id="89" max="16383" man="1"/>
    <brk id="126" max="16383" man="1"/>
    <brk id="161" max="16383" man="1"/>
    <brk id="195" max="22" man="1"/>
  </rowBreaks>
  <ignoredErrors>
    <ignoredError sqref="N32 S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50"/>
  </sheetPr>
  <dimension ref="A1:AA36"/>
  <sheetViews>
    <sheetView view="pageBreakPreview" zoomScale="75" zoomScaleNormal="75" workbookViewId="0">
      <selection activeCell="S27" sqref="S27"/>
    </sheetView>
  </sheetViews>
  <sheetFormatPr defaultRowHeight="12.75"/>
  <cols>
    <col min="1" max="1" width="27.85546875" customWidth="1"/>
    <col min="2" max="2" width="9.42578125" customWidth="1"/>
    <col min="3" max="3" width="9.7109375" bestFit="1" customWidth="1"/>
    <col min="4" max="4" width="10.42578125" customWidth="1"/>
    <col min="5" max="5" width="9.7109375" bestFit="1" customWidth="1"/>
    <col min="6" max="6" width="12.140625" bestFit="1" customWidth="1"/>
    <col min="7" max="7" width="9.7109375" bestFit="1" customWidth="1"/>
    <col min="10" max="10" width="10.5703125" customWidth="1"/>
    <col min="12" max="12" width="10" bestFit="1" customWidth="1"/>
    <col min="16" max="16" width="10.28515625" customWidth="1"/>
    <col min="20" max="27" width="11.140625" customWidth="1"/>
  </cols>
  <sheetData>
    <row r="1" spans="1:27" ht="29.45" customHeight="1">
      <c r="A1" s="20"/>
      <c r="B1" s="20"/>
      <c r="C1" s="20"/>
      <c r="D1" s="20"/>
      <c r="E1" s="358"/>
      <c r="F1" s="358"/>
      <c r="G1" s="358"/>
    </row>
    <row r="2" spans="1:27" ht="42.75" customHeight="1">
      <c r="A2" s="361" t="s">
        <v>220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</row>
    <row r="3" spans="1:27" ht="18.75">
      <c r="A3" s="20"/>
      <c r="B3" s="20"/>
      <c r="C3" s="20"/>
      <c r="D3" s="20"/>
      <c r="E3" s="20"/>
      <c r="F3" s="20"/>
      <c r="G3" s="20"/>
    </row>
    <row r="4" spans="1:27" ht="36" customHeight="1">
      <c r="A4" s="352" t="s">
        <v>178</v>
      </c>
      <c r="B4" s="354" t="s">
        <v>181</v>
      </c>
      <c r="C4" s="359"/>
      <c r="D4" s="359"/>
      <c r="E4" s="359"/>
      <c r="F4" s="359"/>
      <c r="G4" s="355"/>
      <c r="H4" s="354" t="s">
        <v>179</v>
      </c>
      <c r="I4" s="359"/>
      <c r="J4" s="359"/>
      <c r="K4" s="359"/>
      <c r="L4" s="359"/>
      <c r="M4" s="355"/>
      <c r="N4" s="354" t="s">
        <v>180</v>
      </c>
      <c r="O4" s="359"/>
      <c r="P4" s="359"/>
      <c r="Q4" s="359"/>
      <c r="R4" s="359"/>
      <c r="S4" s="355"/>
      <c r="T4" s="354" t="s">
        <v>200</v>
      </c>
      <c r="U4" s="355"/>
      <c r="V4" s="350" t="s">
        <v>201</v>
      </c>
      <c r="W4" s="362"/>
      <c r="X4" s="362"/>
      <c r="Y4" s="362"/>
      <c r="Z4" s="362"/>
      <c r="AA4" s="351"/>
    </row>
    <row r="5" spans="1:27" ht="38.450000000000003" customHeight="1">
      <c r="A5" s="352"/>
      <c r="B5" s="356"/>
      <c r="C5" s="360"/>
      <c r="D5" s="360"/>
      <c r="E5" s="360"/>
      <c r="F5" s="360"/>
      <c r="G5" s="357"/>
      <c r="H5" s="356"/>
      <c r="I5" s="360"/>
      <c r="J5" s="360"/>
      <c r="K5" s="360"/>
      <c r="L5" s="360"/>
      <c r="M5" s="357"/>
      <c r="N5" s="356"/>
      <c r="O5" s="360"/>
      <c r="P5" s="360"/>
      <c r="Q5" s="360"/>
      <c r="R5" s="360"/>
      <c r="S5" s="357"/>
      <c r="T5" s="356"/>
      <c r="U5" s="357"/>
      <c r="V5" s="350" t="s">
        <v>184</v>
      </c>
      <c r="W5" s="351"/>
      <c r="X5" s="350" t="s">
        <v>185</v>
      </c>
      <c r="Y5" s="351"/>
      <c r="Z5" s="350" t="s">
        <v>186</v>
      </c>
      <c r="AA5" s="351"/>
    </row>
    <row r="6" spans="1:27" ht="23.25" customHeight="1">
      <c r="A6" s="352"/>
      <c r="B6" s="352" t="s">
        <v>175</v>
      </c>
      <c r="C6" s="352" t="s">
        <v>214</v>
      </c>
      <c r="D6" s="352" t="s">
        <v>219</v>
      </c>
      <c r="E6" s="352" t="s">
        <v>115</v>
      </c>
      <c r="F6" s="352"/>
      <c r="G6" s="352"/>
      <c r="H6" s="352" t="s">
        <v>175</v>
      </c>
      <c r="I6" s="352" t="s">
        <v>214</v>
      </c>
      <c r="J6" s="352" t="s">
        <v>219</v>
      </c>
      <c r="K6" s="352" t="s">
        <v>115</v>
      </c>
      <c r="L6" s="352"/>
      <c r="M6" s="352"/>
      <c r="N6" s="352" t="s">
        <v>175</v>
      </c>
      <c r="O6" s="352" t="s">
        <v>214</v>
      </c>
      <c r="P6" s="352" t="s">
        <v>219</v>
      </c>
      <c r="Q6" s="352" t="s">
        <v>115</v>
      </c>
      <c r="R6" s="352"/>
      <c r="S6" s="352"/>
      <c r="T6" s="352" t="s">
        <v>214</v>
      </c>
      <c r="U6" s="352" t="s">
        <v>219</v>
      </c>
      <c r="V6" s="352" t="s">
        <v>214</v>
      </c>
      <c r="W6" s="352" t="s">
        <v>219</v>
      </c>
      <c r="X6" s="352" t="s">
        <v>214</v>
      </c>
      <c r="Y6" s="352" t="s">
        <v>219</v>
      </c>
      <c r="Z6" s="352" t="s">
        <v>214</v>
      </c>
      <c r="AA6" s="352" t="s">
        <v>219</v>
      </c>
    </row>
    <row r="7" spans="1:27" ht="27.75" customHeight="1">
      <c r="A7" s="352"/>
      <c r="B7" s="352"/>
      <c r="C7" s="352"/>
      <c r="D7" s="352"/>
      <c r="E7" s="189" t="s">
        <v>169</v>
      </c>
      <c r="F7" s="189" t="s">
        <v>176</v>
      </c>
      <c r="G7" s="189" t="s">
        <v>216</v>
      </c>
      <c r="H7" s="352"/>
      <c r="I7" s="352"/>
      <c r="J7" s="352"/>
      <c r="K7" s="189" t="s">
        <v>169</v>
      </c>
      <c r="L7" s="189" t="s">
        <v>176</v>
      </c>
      <c r="M7" s="189" t="s">
        <v>216</v>
      </c>
      <c r="N7" s="352"/>
      <c r="O7" s="352"/>
      <c r="P7" s="352"/>
      <c r="Q7" s="189" t="s">
        <v>169</v>
      </c>
      <c r="R7" s="189" t="s">
        <v>176</v>
      </c>
      <c r="S7" s="189" t="s">
        <v>216</v>
      </c>
      <c r="T7" s="352"/>
      <c r="U7" s="352"/>
      <c r="V7" s="352"/>
      <c r="W7" s="352"/>
      <c r="X7" s="352"/>
      <c r="Y7" s="352"/>
      <c r="Z7" s="352"/>
      <c r="AA7" s="352"/>
    </row>
    <row r="8" spans="1:27" ht="18.75">
      <c r="A8" s="190" t="s">
        <v>239</v>
      </c>
      <c r="B8" s="189">
        <v>30.8</v>
      </c>
      <c r="C8" s="189">
        <v>43.2</v>
      </c>
      <c r="D8" s="189">
        <v>39.799999999999997</v>
      </c>
      <c r="E8" s="189">
        <v>40.700000000000003</v>
      </c>
      <c r="F8" s="189">
        <v>41.8</v>
      </c>
      <c r="G8" s="189">
        <v>43.1</v>
      </c>
      <c r="H8" s="189">
        <v>23.2</v>
      </c>
      <c r="I8" s="189">
        <v>40.4</v>
      </c>
      <c r="J8" s="189">
        <v>44.1</v>
      </c>
      <c r="K8" s="189">
        <v>51.2</v>
      </c>
      <c r="L8" s="189">
        <v>56.5</v>
      </c>
      <c r="M8" s="189">
        <v>62.6</v>
      </c>
      <c r="N8" s="189">
        <v>428</v>
      </c>
      <c r="O8" s="189">
        <v>222</v>
      </c>
      <c r="P8" s="189">
        <v>222</v>
      </c>
      <c r="Q8" s="189">
        <v>222</v>
      </c>
      <c r="R8" s="189">
        <v>222</v>
      </c>
      <c r="S8" s="189">
        <v>222</v>
      </c>
      <c r="T8" s="111">
        <v>13</v>
      </c>
      <c r="U8" s="111"/>
      <c r="V8" s="191">
        <v>7</v>
      </c>
      <c r="W8" s="111">
        <v>7</v>
      </c>
      <c r="X8" s="193"/>
      <c r="Y8" s="191"/>
      <c r="Z8" s="191">
        <v>2</v>
      </c>
      <c r="AA8" s="191">
        <v>2</v>
      </c>
    </row>
    <row r="9" spans="1:27" ht="18.75">
      <c r="A9" s="190" t="s">
        <v>240</v>
      </c>
      <c r="B9" s="189">
        <v>41.2</v>
      </c>
      <c r="C9" s="189">
        <v>31.9</v>
      </c>
      <c r="D9" s="189">
        <v>33.799999999999997</v>
      </c>
      <c r="E9" s="189">
        <v>35.4</v>
      </c>
      <c r="F9" s="189">
        <v>35.9</v>
      </c>
      <c r="G9" s="189">
        <v>36.200000000000003</v>
      </c>
      <c r="H9" s="189">
        <v>9.8000000000000007</v>
      </c>
      <c r="I9" s="189">
        <v>10.9</v>
      </c>
      <c r="J9" s="189">
        <v>13.2</v>
      </c>
      <c r="K9" s="192">
        <v>13.2</v>
      </c>
      <c r="L9" s="192">
        <v>13.2</v>
      </c>
      <c r="M9" s="192">
        <v>13.2</v>
      </c>
      <c r="N9" s="189">
        <v>133</v>
      </c>
      <c r="O9" s="189">
        <v>134</v>
      </c>
      <c r="P9" s="189">
        <v>135</v>
      </c>
      <c r="Q9" s="189">
        <v>135</v>
      </c>
      <c r="R9" s="189">
        <v>135</v>
      </c>
      <c r="S9" s="189">
        <v>135</v>
      </c>
      <c r="T9" s="111">
        <v>8</v>
      </c>
      <c r="U9" s="111"/>
      <c r="V9" s="191">
        <v>4</v>
      </c>
      <c r="W9" s="111">
        <v>4</v>
      </c>
      <c r="X9" s="193"/>
      <c r="Y9" s="193"/>
      <c r="Z9" s="191">
        <v>1</v>
      </c>
      <c r="AA9" s="191">
        <v>1</v>
      </c>
    </row>
    <row r="10" spans="1:27" ht="18.75">
      <c r="A10" s="190" t="s">
        <v>241</v>
      </c>
      <c r="B10" s="189">
        <v>35.4</v>
      </c>
      <c r="C10" s="189">
        <v>19.600000000000001</v>
      </c>
      <c r="D10" s="189">
        <v>21.5</v>
      </c>
      <c r="E10" s="189">
        <v>22.6</v>
      </c>
      <c r="F10" s="189">
        <v>23.2</v>
      </c>
      <c r="G10" s="192">
        <v>24.2</v>
      </c>
      <c r="H10" s="192">
        <v>9.6999999999999993</v>
      </c>
      <c r="I10" s="192">
        <v>11.2</v>
      </c>
      <c r="J10" s="192">
        <v>11.6</v>
      </c>
      <c r="K10" s="192">
        <v>12.2</v>
      </c>
      <c r="L10" s="192">
        <v>13</v>
      </c>
      <c r="M10" s="192">
        <v>14.5</v>
      </c>
      <c r="N10" s="189">
        <v>107</v>
      </c>
      <c r="O10" s="189">
        <v>109</v>
      </c>
      <c r="P10" s="189">
        <v>109</v>
      </c>
      <c r="Q10" s="189">
        <v>110</v>
      </c>
      <c r="R10" s="189">
        <v>112</v>
      </c>
      <c r="S10" s="189">
        <v>114</v>
      </c>
      <c r="T10" s="111">
        <v>2</v>
      </c>
      <c r="U10" s="111"/>
      <c r="V10" s="191">
        <v>8</v>
      </c>
      <c r="W10" s="111">
        <v>8</v>
      </c>
      <c r="X10" s="193"/>
      <c r="Y10" s="191"/>
      <c r="Z10" s="193"/>
      <c r="AA10" s="193"/>
    </row>
    <row r="11" spans="1:27" ht="18.75">
      <c r="A11" s="190" t="s">
        <v>242</v>
      </c>
      <c r="B11" s="192">
        <v>0.6</v>
      </c>
      <c r="C11" s="192">
        <v>0.6</v>
      </c>
      <c r="D11" s="189">
        <v>0.7</v>
      </c>
      <c r="E11" s="189">
        <v>0.7</v>
      </c>
      <c r="F11" s="189">
        <v>0.7</v>
      </c>
      <c r="G11" s="189">
        <v>0.7</v>
      </c>
      <c r="H11" s="192">
        <v>7</v>
      </c>
      <c r="I11" s="192">
        <v>7.7</v>
      </c>
      <c r="J11" s="189">
        <v>9.6999999999999993</v>
      </c>
      <c r="K11" s="189">
        <v>9.6999999999999993</v>
      </c>
      <c r="L11" s="189">
        <v>9.6999999999999993</v>
      </c>
      <c r="M11" s="189">
        <v>9.6999999999999993</v>
      </c>
      <c r="N11" s="189">
        <v>155</v>
      </c>
      <c r="O11" s="189">
        <v>155</v>
      </c>
      <c r="P11" s="189">
        <v>155</v>
      </c>
      <c r="Q11" s="189">
        <v>155</v>
      </c>
      <c r="R11" s="189">
        <v>155</v>
      </c>
      <c r="S11" s="189">
        <v>155</v>
      </c>
      <c r="T11" s="111">
        <v>18</v>
      </c>
      <c r="U11" s="111"/>
      <c r="V11" s="191">
        <v>3</v>
      </c>
      <c r="W11" s="111">
        <v>3</v>
      </c>
      <c r="X11" s="193"/>
      <c r="Y11" s="193"/>
      <c r="Z11" s="193"/>
      <c r="AA11" s="193"/>
    </row>
    <row r="12" spans="1:27" ht="18.75">
      <c r="A12" s="190" t="s">
        <v>243</v>
      </c>
      <c r="B12" s="189">
        <v>17.899999999999999</v>
      </c>
      <c r="C12" s="189">
        <v>11.9</v>
      </c>
      <c r="D12" s="189">
        <v>18.899999999999999</v>
      </c>
      <c r="E12" s="192">
        <v>19.7</v>
      </c>
      <c r="F12" s="189">
        <v>21.2</v>
      </c>
      <c r="G12" s="189">
        <v>21.2</v>
      </c>
      <c r="H12" s="195">
        <v>13.5</v>
      </c>
      <c r="I12" s="195">
        <v>15.6</v>
      </c>
      <c r="J12" s="195">
        <v>17.100000000000001</v>
      </c>
      <c r="K12" s="195">
        <v>17.2</v>
      </c>
      <c r="L12" s="195">
        <v>17.600000000000001</v>
      </c>
      <c r="M12" s="195">
        <v>17.600000000000001</v>
      </c>
      <c r="N12" s="189">
        <v>135</v>
      </c>
      <c r="O12" s="189">
        <v>99</v>
      </c>
      <c r="P12" s="189">
        <v>99</v>
      </c>
      <c r="Q12" s="189">
        <v>99</v>
      </c>
      <c r="R12" s="189">
        <v>99</v>
      </c>
      <c r="S12" s="189">
        <v>99</v>
      </c>
      <c r="T12" s="111">
        <v>7</v>
      </c>
      <c r="U12" s="111">
        <v>6</v>
      </c>
      <c r="V12" s="191">
        <v>11</v>
      </c>
      <c r="W12" s="111">
        <v>11</v>
      </c>
      <c r="X12" s="193"/>
      <c r="Y12" s="191"/>
      <c r="Z12" s="193"/>
      <c r="AA12" s="193"/>
    </row>
    <row r="13" spans="1:27" ht="18.75">
      <c r="A13" s="190" t="s">
        <v>244</v>
      </c>
      <c r="B13" s="189">
        <v>20.399999999999999</v>
      </c>
      <c r="C13" s="189">
        <v>27.4</v>
      </c>
      <c r="D13" s="189">
        <v>29.2</v>
      </c>
      <c r="E13" s="189">
        <v>30.6</v>
      </c>
      <c r="F13" s="189">
        <v>31.9</v>
      </c>
      <c r="G13" s="189">
        <v>33.299999999999997</v>
      </c>
      <c r="H13" s="189">
        <v>23.8</v>
      </c>
      <c r="I13" s="284">
        <v>30.4</v>
      </c>
      <c r="J13" s="284">
        <v>31.2</v>
      </c>
      <c r="K13" s="285">
        <v>31.5</v>
      </c>
      <c r="L13" s="284">
        <v>32.299999999999997</v>
      </c>
      <c r="M13" s="284">
        <v>32.299999999999997</v>
      </c>
      <c r="N13" s="189">
        <v>315</v>
      </c>
      <c r="O13" s="284">
        <v>235</v>
      </c>
      <c r="P13" s="284">
        <v>235</v>
      </c>
      <c r="Q13" s="284">
        <v>235</v>
      </c>
      <c r="R13" s="284">
        <v>235</v>
      </c>
      <c r="S13" s="284">
        <v>235</v>
      </c>
      <c r="T13" s="111">
        <v>8</v>
      </c>
      <c r="U13" s="111">
        <v>7</v>
      </c>
      <c r="V13" s="191">
        <v>9</v>
      </c>
      <c r="W13" s="111">
        <v>9</v>
      </c>
      <c r="X13" s="193"/>
      <c r="Y13" s="193"/>
      <c r="Z13" s="191">
        <v>2</v>
      </c>
      <c r="AA13" s="191">
        <v>2</v>
      </c>
    </row>
    <row r="14" spans="1:27" ht="18.75">
      <c r="A14" s="190" t="s">
        <v>245</v>
      </c>
      <c r="B14" s="189">
        <v>780.3</v>
      </c>
      <c r="C14" s="189">
        <v>485.7</v>
      </c>
      <c r="D14" s="189">
        <v>542.4</v>
      </c>
      <c r="E14" s="189">
        <v>559.6</v>
      </c>
      <c r="F14" s="192">
        <v>573.1</v>
      </c>
      <c r="G14" s="189">
        <v>588.79999999999995</v>
      </c>
      <c r="H14" s="189">
        <v>9.3000000000000007</v>
      </c>
      <c r="I14" s="192">
        <v>9.6</v>
      </c>
      <c r="J14" s="189">
        <v>9.9</v>
      </c>
      <c r="K14" s="189">
        <v>10.199999999999999</v>
      </c>
      <c r="L14" s="189">
        <v>10.5</v>
      </c>
      <c r="M14" s="189">
        <v>10.8</v>
      </c>
      <c r="N14" s="189">
        <v>120</v>
      </c>
      <c r="O14" s="189">
        <v>120</v>
      </c>
      <c r="P14" s="189">
        <v>120</v>
      </c>
      <c r="Q14" s="189">
        <v>120</v>
      </c>
      <c r="R14" s="189">
        <v>120</v>
      </c>
      <c r="S14" s="189">
        <v>120</v>
      </c>
      <c r="T14" s="111">
        <v>8</v>
      </c>
      <c r="U14" s="111"/>
      <c r="V14" s="191">
        <v>2</v>
      </c>
      <c r="W14" s="111">
        <v>2</v>
      </c>
      <c r="X14" s="193"/>
      <c r="Y14" s="193"/>
      <c r="Z14" s="193"/>
      <c r="AA14" s="193"/>
    </row>
    <row r="15" spans="1:27" ht="18.75">
      <c r="A15" s="190" t="s">
        <v>246</v>
      </c>
      <c r="B15" s="189">
        <v>39.1</v>
      </c>
      <c r="C15" s="189">
        <v>26.4</v>
      </c>
      <c r="D15" s="189">
        <v>27.6</v>
      </c>
      <c r="E15" s="189">
        <v>28.9</v>
      </c>
      <c r="F15" s="189">
        <v>30.1</v>
      </c>
      <c r="G15" s="189">
        <v>31.4</v>
      </c>
      <c r="H15" s="189">
        <v>42.4</v>
      </c>
      <c r="I15" s="189">
        <v>43.6</v>
      </c>
      <c r="J15" s="189">
        <v>44.9</v>
      </c>
      <c r="K15" s="189">
        <v>47.6</v>
      </c>
      <c r="L15" s="189">
        <v>50.5</v>
      </c>
      <c r="M15" s="189">
        <v>53.5</v>
      </c>
      <c r="N15" s="189">
        <v>245</v>
      </c>
      <c r="O15" s="189">
        <v>320</v>
      </c>
      <c r="P15" s="189">
        <v>320</v>
      </c>
      <c r="Q15" s="189">
        <v>320</v>
      </c>
      <c r="R15" s="189">
        <v>320</v>
      </c>
      <c r="S15" s="189">
        <v>320</v>
      </c>
      <c r="T15" s="111">
        <v>16</v>
      </c>
      <c r="U15" s="111"/>
      <c r="V15" s="191">
        <v>8</v>
      </c>
      <c r="W15" s="111">
        <v>8</v>
      </c>
      <c r="X15" s="193"/>
      <c r="Y15" s="191"/>
      <c r="Z15" s="191">
        <v>1</v>
      </c>
      <c r="AA15" s="191">
        <v>1</v>
      </c>
    </row>
    <row r="16" spans="1:27" ht="18.75">
      <c r="A16" s="190" t="s">
        <v>247</v>
      </c>
      <c r="B16" s="189">
        <v>42.3</v>
      </c>
      <c r="C16" s="189">
        <v>38.200000000000003</v>
      </c>
      <c r="D16" s="189">
        <v>40.799999999999997</v>
      </c>
      <c r="E16" s="189">
        <v>42.8</v>
      </c>
      <c r="F16" s="189">
        <v>44.4</v>
      </c>
      <c r="G16" s="189">
        <v>46.6</v>
      </c>
      <c r="H16" s="192">
        <v>28</v>
      </c>
      <c r="I16" s="192">
        <v>31</v>
      </c>
      <c r="J16" s="283">
        <v>34</v>
      </c>
      <c r="K16" s="189">
        <v>36.5</v>
      </c>
      <c r="L16" s="192">
        <v>39</v>
      </c>
      <c r="M16" s="189">
        <v>41.2</v>
      </c>
      <c r="N16" s="189">
        <v>274</v>
      </c>
      <c r="O16" s="189">
        <v>200</v>
      </c>
      <c r="P16" s="189">
        <v>200</v>
      </c>
      <c r="Q16" s="189">
        <v>200</v>
      </c>
      <c r="R16" s="189">
        <v>200</v>
      </c>
      <c r="S16" s="189">
        <v>200</v>
      </c>
      <c r="T16" s="111">
        <v>1</v>
      </c>
      <c r="U16" s="111"/>
      <c r="V16" s="191">
        <v>5</v>
      </c>
      <c r="W16" s="111">
        <v>5</v>
      </c>
      <c r="X16" s="193"/>
      <c r="Y16" s="193"/>
      <c r="Z16" s="191">
        <v>2</v>
      </c>
      <c r="AA16" s="191">
        <v>2</v>
      </c>
    </row>
    <row r="17" spans="1:27" ht="18.75">
      <c r="A17" s="190" t="s">
        <v>248</v>
      </c>
      <c r="B17" s="189">
        <v>49.7</v>
      </c>
      <c r="C17" s="189">
        <v>70.7</v>
      </c>
      <c r="D17" s="189">
        <v>75.8</v>
      </c>
      <c r="E17" s="189">
        <v>79.900000000000006</v>
      </c>
      <c r="F17" s="189">
        <v>82.9</v>
      </c>
      <c r="G17" s="192">
        <v>87</v>
      </c>
      <c r="H17" s="189">
        <v>23.2</v>
      </c>
      <c r="I17" s="189">
        <v>28.4</v>
      </c>
      <c r="J17" s="189">
        <v>29.8</v>
      </c>
      <c r="K17" s="189">
        <v>31.6</v>
      </c>
      <c r="L17" s="192">
        <v>33.200000000000003</v>
      </c>
      <c r="M17" s="189">
        <v>34.799999999999997</v>
      </c>
      <c r="N17" s="189">
        <v>258</v>
      </c>
      <c r="O17" s="189">
        <v>258</v>
      </c>
      <c r="P17" s="189">
        <v>258</v>
      </c>
      <c r="Q17" s="189">
        <v>258</v>
      </c>
      <c r="R17" s="189">
        <v>258</v>
      </c>
      <c r="S17" s="189">
        <v>258</v>
      </c>
      <c r="T17" s="111">
        <v>8</v>
      </c>
      <c r="U17" s="111"/>
      <c r="V17" s="191">
        <v>6</v>
      </c>
      <c r="W17" s="111">
        <v>6</v>
      </c>
      <c r="X17" s="193"/>
      <c r="Y17" s="191"/>
      <c r="Z17" s="191">
        <v>2</v>
      </c>
      <c r="AA17" s="191">
        <v>2</v>
      </c>
    </row>
    <row r="18" spans="1:27" ht="18.75">
      <c r="A18" s="190" t="s">
        <v>249</v>
      </c>
      <c r="B18" s="189">
        <v>293.89999999999998</v>
      </c>
      <c r="C18" s="189">
        <v>132.5</v>
      </c>
      <c r="D18" s="189">
        <v>293.3</v>
      </c>
      <c r="E18" s="192">
        <v>311</v>
      </c>
      <c r="F18" s="189">
        <v>333.3</v>
      </c>
      <c r="G18" s="189">
        <v>353.5</v>
      </c>
      <c r="H18" s="195">
        <v>427.9</v>
      </c>
      <c r="I18" s="195">
        <v>643.20000000000005</v>
      </c>
      <c r="J18" s="195">
        <v>707.3</v>
      </c>
      <c r="K18" s="195">
        <v>739.2</v>
      </c>
      <c r="L18" s="195">
        <v>818.5</v>
      </c>
      <c r="M18" s="195">
        <v>851.3</v>
      </c>
      <c r="N18" s="189">
        <v>1678</v>
      </c>
      <c r="O18" s="189">
        <v>2117</v>
      </c>
      <c r="P18" s="189">
        <v>2109</v>
      </c>
      <c r="Q18" s="189">
        <v>2120</v>
      </c>
      <c r="R18" s="189">
        <v>2241</v>
      </c>
      <c r="S18" s="189">
        <v>2258</v>
      </c>
      <c r="T18" s="111">
        <v>49</v>
      </c>
      <c r="U18" s="111"/>
      <c r="V18" s="191">
        <v>257</v>
      </c>
      <c r="W18" s="111">
        <v>262</v>
      </c>
      <c r="X18" s="193"/>
      <c r="Y18" s="191"/>
      <c r="Z18" s="193"/>
      <c r="AA18" s="191"/>
    </row>
    <row r="19" spans="1:27" ht="18.75">
      <c r="A19" s="190" t="s">
        <v>250</v>
      </c>
      <c r="B19" s="189">
        <v>9.1999999999999993</v>
      </c>
      <c r="C19" s="189">
        <v>8.1999999999999993</v>
      </c>
      <c r="D19" s="189">
        <v>8.6999999999999993</v>
      </c>
      <c r="E19" s="189">
        <v>9.1</v>
      </c>
      <c r="F19" s="189">
        <v>9.5</v>
      </c>
      <c r="G19" s="189">
        <v>9.9</v>
      </c>
      <c r="H19" s="189">
        <v>2.2000000000000002</v>
      </c>
      <c r="I19" s="189">
        <v>16.2</v>
      </c>
      <c r="J19" s="189">
        <v>16.5</v>
      </c>
      <c r="K19" s="189">
        <v>16.899999999999999</v>
      </c>
      <c r="L19" s="189">
        <v>17.399999999999999</v>
      </c>
      <c r="M19" s="192">
        <v>18</v>
      </c>
      <c r="N19" s="189">
        <v>160</v>
      </c>
      <c r="O19" s="189">
        <v>156</v>
      </c>
      <c r="P19" s="189">
        <v>156</v>
      </c>
      <c r="Q19" s="189">
        <v>156</v>
      </c>
      <c r="R19" s="189">
        <v>156</v>
      </c>
      <c r="S19" s="189">
        <v>156</v>
      </c>
      <c r="T19" s="111">
        <v>14</v>
      </c>
      <c r="U19" s="111"/>
      <c r="V19" s="191">
        <v>1</v>
      </c>
      <c r="W19" s="111">
        <v>1</v>
      </c>
      <c r="X19" s="193"/>
      <c r="Y19" s="193"/>
      <c r="Z19" s="191">
        <v>16</v>
      </c>
      <c r="AA19" s="191">
        <v>16</v>
      </c>
    </row>
    <row r="20" spans="1:27" ht="18.75">
      <c r="A20" s="190" t="s">
        <v>251</v>
      </c>
      <c r="B20" s="189">
        <v>103.5</v>
      </c>
      <c r="C20" s="189">
        <v>77.599999999999994</v>
      </c>
      <c r="D20" s="192">
        <v>82.9</v>
      </c>
      <c r="E20" s="189">
        <v>86.9</v>
      </c>
      <c r="F20" s="192">
        <v>90.2</v>
      </c>
      <c r="G20" s="189">
        <v>94.8</v>
      </c>
      <c r="H20" s="189">
        <v>10.8</v>
      </c>
      <c r="I20" s="189">
        <v>20.399999999999999</v>
      </c>
      <c r="J20" s="189">
        <v>25.6</v>
      </c>
      <c r="K20" s="189">
        <v>25.6</v>
      </c>
      <c r="L20" s="189">
        <v>25.8</v>
      </c>
      <c r="M20" s="189">
        <v>25.8</v>
      </c>
      <c r="N20" s="189">
        <v>187</v>
      </c>
      <c r="O20" s="189">
        <v>187</v>
      </c>
      <c r="P20" s="189">
        <v>187</v>
      </c>
      <c r="Q20" s="189">
        <v>187</v>
      </c>
      <c r="R20" s="189">
        <v>187</v>
      </c>
      <c r="S20" s="189">
        <v>187</v>
      </c>
      <c r="T20" s="111">
        <v>14</v>
      </c>
      <c r="U20" s="111"/>
      <c r="V20" s="191">
        <v>3</v>
      </c>
      <c r="W20" s="111">
        <v>3</v>
      </c>
      <c r="X20" s="193"/>
      <c r="Y20" s="191"/>
      <c r="Z20" s="191">
        <v>1</v>
      </c>
      <c r="AA20" s="191">
        <v>1</v>
      </c>
    </row>
    <row r="21" spans="1:27" ht="18.75">
      <c r="A21" s="190" t="s">
        <v>252</v>
      </c>
      <c r="B21" s="189">
        <v>532.4</v>
      </c>
      <c r="C21" s="189">
        <v>263.8</v>
      </c>
      <c r="D21" s="189">
        <v>293.5</v>
      </c>
      <c r="E21" s="189">
        <v>300.7</v>
      </c>
      <c r="F21" s="189">
        <v>310.89999999999998</v>
      </c>
      <c r="G21" s="189">
        <v>319.89999999999998</v>
      </c>
      <c r="H21" s="189">
        <v>61.4</v>
      </c>
      <c r="I21" s="287">
        <v>49.1</v>
      </c>
      <c r="J21" s="195">
        <v>47.5</v>
      </c>
      <c r="K21" s="195">
        <v>45.9</v>
      </c>
      <c r="L21" s="195">
        <v>45.9</v>
      </c>
      <c r="M21" s="195">
        <v>45.9</v>
      </c>
      <c r="N21" s="189">
        <v>155</v>
      </c>
      <c r="O21" s="195">
        <v>124</v>
      </c>
      <c r="P21" s="195">
        <v>124</v>
      </c>
      <c r="Q21" s="195">
        <v>124</v>
      </c>
      <c r="R21" s="195">
        <v>124</v>
      </c>
      <c r="S21" s="195">
        <v>124</v>
      </c>
      <c r="T21" s="111">
        <v>8</v>
      </c>
      <c r="U21" s="111"/>
      <c r="V21" s="191">
        <v>2</v>
      </c>
      <c r="W21" s="111">
        <v>3</v>
      </c>
      <c r="X21" s="193"/>
      <c r="Y21" s="193"/>
      <c r="Z21" s="191">
        <v>1</v>
      </c>
      <c r="AA21" s="191">
        <v>1</v>
      </c>
    </row>
    <row r="22" spans="1:27" ht="18.75">
      <c r="A22" s="190" t="s">
        <v>253</v>
      </c>
      <c r="B22" s="192">
        <v>19</v>
      </c>
      <c r="C22" s="192">
        <v>19.7</v>
      </c>
      <c r="D22" s="192">
        <v>21</v>
      </c>
      <c r="E22" s="192">
        <v>22</v>
      </c>
      <c r="F22" s="286">
        <v>22.9</v>
      </c>
      <c r="G22" s="189">
        <v>24.1</v>
      </c>
      <c r="H22" s="189">
        <v>8.6</v>
      </c>
      <c r="I22" s="286" t="s">
        <v>313</v>
      </c>
      <c r="J22" s="189">
        <v>11.7</v>
      </c>
      <c r="K22" s="192">
        <v>12.1</v>
      </c>
      <c r="L22" s="189">
        <v>12.5</v>
      </c>
      <c r="M22" s="189">
        <v>12.9</v>
      </c>
      <c r="N22" s="189">
        <v>121</v>
      </c>
      <c r="O22" s="189">
        <v>165</v>
      </c>
      <c r="P22" s="189">
        <v>165</v>
      </c>
      <c r="Q22" s="189">
        <v>166</v>
      </c>
      <c r="R22" s="189">
        <v>166</v>
      </c>
      <c r="S22" s="189">
        <v>166</v>
      </c>
      <c r="T22" s="111">
        <v>4</v>
      </c>
      <c r="U22" s="111"/>
      <c r="V22" s="191">
        <v>4</v>
      </c>
      <c r="W22" s="191">
        <v>4</v>
      </c>
      <c r="X22" s="193"/>
      <c r="Y22" s="193"/>
      <c r="Z22" s="193"/>
      <c r="AA22" s="193"/>
    </row>
    <row r="23" spans="1:27" ht="18.75">
      <c r="A23" s="190" t="s">
        <v>254</v>
      </c>
      <c r="B23" s="189">
        <v>33.700000000000003</v>
      </c>
      <c r="C23" s="189">
        <v>27.3</v>
      </c>
      <c r="D23" s="192">
        <v>29</v>
      </c>
      <c r="E23" s="189">
        <v>30.4</v>
      </c>
      <c r="F23" s="189">
        <v>31.7</v>
      </c>
      <c r="G23" s="192">
        <v>33</v>
      </c>
      <c r="H23" s="189">
        <v>25.8</v>
      </c>
      <c r="I23" s="189">
        <v>30.3</v>
      </c>
      <c r="J23" s="189">
        <v>32.9</v>
      </c>
      <c r="K23" s="189">
        <v>36.200000000000003</v>
      </c>
      <c r="L23" s="192">
        <v>41</v>
      </c>
      <c r="M23" s="189">
        <v>42.3</v>
      </c>
      <c r="N23" s="189">
        <v>187</v>
      </c>
      <c r="O23" s="189">
        <v>184</v>
      </c>
      <c r="P23" s="189">
        <v>173</v>
      </c>
      <c r="Q23" s="189">
        <v>175</v>
      </c>
      <c r="R23" s="189">
        <v>175</v>
      </c>
      <c r="S23" s="189">
        <v>175</v>
      </c>
      <c r="T23" s="111">
        <v>3</v>
      </c>
      <c r="U23" s="111"/>
      <c r="V23" s="191">
        <v>8</v>
      </c>
      <c r="W23" s="191">
        <v>8</v>
      </c>
      <c r="X23" s="193"/>
      <c r="Y23" s="193"/>
      <c r="Z23" s="191">
        <v>1</v>
      </c>
      <c r="AA23" s="191">
        <v>1</v>
      </c>
    </row>
    <row r="24" spans="1:27" ht="18.75">
      <c r="A24" s="190" t="s">
        <v>255</v>
      </c>
      <c r="B24" s="189">
        <v>3.4</v>
      </c>
      <c r="C24" s="189">
        <v>4.5</v>
      </c>
      <c r="D24" s="192">
        <v>4.8</v>
      </c>
      <c r="E24" s="189">
        <v>5.0999999999999996</v>
      </c>
      <c r="F24" s="192">
        <v>5.3</v>
      </c>
      <c r="G24" s="189">
        <v>5.5</v>
      </c>
      <c r="H24" s="189">
        <v>12.5</v>
      </c>
      <c r="I24" s="189">
        <v>12.8</v>
      </c>
      <c r="J24" s="192">
        <v>13</v>
      </c>
      <c r="K24" s="189">
        <v>13.2</v>
      </c>
      <c r="L24" s="192">
        <v>13.4</v>
      </c>
      <c r="M24" s="189">
        <v>13.6</v>
      </c>
      <c r="N24" s="189">
        <v>127</v>
      </c>
      <c r="O24" s="189">
        <v>85</v>
      </c>
      <c r="P24" s="189">
        <v>85</v>
      </c>
      <c r="Q24" s="189">
        <v>86</v>
      </c>
      <c r="R24" s="189">
        <v>86</v>
      </c>
      <c r="S24" s="189">
        <v>92</v>
      </c>
      <c r="T24" s="111">
        <v>8</v>
      </c>
      <c r="U24" s="111"/>
      <c r="V24" s="191">
        <v>4</v>
      </c>
      <c r="W24" s="111">
        <v>4</v>
      </c>
      <c r="X24" s="193"/>
      <c r="Y24" s="193"/>
      <c r="Z24" s="191">
        <v>1</v>
      </c>
      <c r="AA24" s="191">
        <v>1</v>
      </c>
    </row>
    <row r="25" spans="1:27" ht="19.5">
      <c r="A25" s="196" t="s">
        <v>183</v>
      </c>
      <c r="B25" s="194">
        <f>B8+B9+B10+B11+B12+B13+B14+B15+B16+B17+B18+B19+B20+B21+B22+B23+B24</f>
        <v>2052.7999999999997</v>
      </c>
      <c r="C25" s="194">
        <f t="shared" ref="C25:W25" si="0">C8+C9+C10+C11+C12+C13+C14+C15+C16+C17+C18+C19+C20+C21+C22+C23+C24</f>
        <v>1289.2</v>
      </c>
      <c r="D25" s="194">
        <f t="shared" si="0"/>
        <v>1563.7</v>
      </c>
      <c r="E25" s="194">
        <f t="shared" si="0"/>
        <v>1626.1</v>
      </c>
      <c r="F25" s="194">
        <f t="shared" si="0"/>
        <v>1689</v>
      </c>
      <c r="G25" s="194">
        <f t="shared" si="0"/>
        <v>1753.1999999999998</v>
      </c>
      <c r="H25" s="194">
        <f t="shared" si="0"/>
        <v>739.09999999999991</v>
      </c>
      <c r="I25" s="194">
        <f t="shared" si="0"/>
        <v>1010.3</v>
      </c>
      <c r="J25" s="194">
        <f t="shared" si="0"/>
        <v>1100.0000000000002</v>
      </c>
      <c r="K25" s="194">
        <f t="shared" si="0"/>
        <v>1150</v>
      </c>
      <c r="L25" s="194">
        <f t="shared" si="0"/>
        <v>1250.0000000000002</v>
      </c>
      <c r="M25" s="194">
        <f t="shared" si="0"/>
        <v>1300</v>
      </c>
      <c r="N25" s="199">
        <f t="shared" si="0"/>
        <v>4785</v>
      </c>
      <c r="O25" s="197">
        <f t="shared" si="0"/>
        <v>4870</v>
      </c>
      <c r="P25" s="197">
        <f t="shared" si="0"/>
        <v>4852</v>
      </c>
      <c r="Q25" s="197">
        <f t="shared" si="0"/>
        <v>4868</v>
      </c>
      <c r="R25" s="197">
        <f t="shared" si="0"/>
        <v>4991</v>
      </c>
      <c r="S25" s="197">
        <f t="shared" si="0"/>
        <v>5016</v>
      </c>
      <c r="T25" s="111">
        <f t="shared" si="0"/>
        <v>189</v>
      </c>
      <c r="U25" s="111">
        <f t="shared" si="0"/>
        <v>13</v>
      </c>
      <c r="V25" s="191">
        <f t="shared" si="0"/>
        <v>342</v>
      </c>
      <c r="W25" s="191">
        <f t="shared" si="0"/>
        <v>348</v>
      </c>
      <c r="X25" s="191">
        <v>0</v>
      </c>
      <c r="Y25" s="191">
        <v>0</v>
      </c>
      <c r="Z25" s="191">
        <f>Z8+Z9+Z10+Z11+Z12+Z13+Z14+Z15+Z16+Z17+Z18+Z19+Z20+Z21+Z22+Z23+Z24</f>
        <v>30</v>
      </c>
      <c r="AA25" s="191">
        <f>AA8+AA9+AA10+AA11+AA12+AA13+AA14+AA15+AA16+AA17+AA18+AA19+AA20+AA21+AA22+AA23+AA24</f>
        <v>30</v>
      </c>
    </row>
    <row r="26" spans="1:27" ht="18.75">
      <c r="A26" s="108"/>
      <c r="B26" s="109"/>
      <c r="C26" s="110"/>
      <c r="D26" s="110"/>
      <c r="E26" s="110"/>
      <c r="F26" s="110"/>
      <c r="G26" s="110"/>
      <c r="H26" s="109"/>
      <c r="I26" s="110"/>
      <c r="J26" s="110"/>
      <c r="K26" s="110"/>
      <c r="L26" s="110"/>
      <c r="M26" s="110"/>
      <c r="N26" s="109"/>
      <c r="O26" s="110"/>
      <c r="P26" s="110"/>
      <c r="Q26" s="110"/>
      <c r="R26" s="110"/>
      <c r="S26" s="110"/>
    </row>
    <row r="27" spans="1:27" ht="56.25" customHeight="1">
      <c r="A27" s="353" t="s">
        <v>182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</row>
    <row r="28" spans="1:27" ht="18.75">
      <c r="A28" s="20"/>
      <c r="B28" s="20"/>
      <c r="C28" s="20"/>
      <c r="D28" s="20"/>
      <c r="E28" s="20"/>
      <c r="F28" s="20"/>
      <c r="G28" s="20"/>
    </row>
    <row r="29" spans="1:27" ht="36.6" customHeight="1"/>
    <row r="36" spans="24:25" ht="18.75">
      <c r="X36" s="350"/>
      <c r="Y36" s="351"/>
    </row>
  </sheetData>
  <mergeCells count="33">
    <mergeCell ref="E1:G1"/>
    <mergeCell ref="B4:G5"/>
    <mergeCell ref="A2:AA2"/>
    <mergeCell ref="Z6:Z7"/>
    <mergeCell ref="H4:M5"/>
    <mergeCell ref="Q6:S6"/>
    <mergeCell ref="V4:AA4"/>
    <mergeCell ref="P6:P7"/>
    <mergeCell ref="V5:W5"/>
    <mergeCell ref="J6:J7"/>
    <mergeCell ref="N4:S5"/>
    <mergeCell ref="X6:X7"/>
    <mergeCell ref="E6:G6"/>
    <mergeCell ref="N6:N7"/>
    <mergeCell ref="O6:O7"/>
    <mergeCell ref="K6:M6"/>
    <mergeCell ref="Z5:AA5"/>
    <mergeCell ref="AA6:AA7"/>
    <mergeCell ref="T4:U5"/>
    <mergeCell ref="T6:T7"/>
    <mergeCell ref="X5:Y5"/>
    <mergeCell ref="Y6:Y7"/>
    <mergeCell ref="U6:U7"/>
    <mergeCell ref="X36:Y36"/>
    <mergeCell ref="V6:V7"/>
    <mergeCell ref="A27:Q27"/>
    <mergeCell ref="C6:C7"/>
    <mergeCell ref="H6:H7"/>
    <mergeCell ref="I6:I7"/>
    <mergeCell ref="D6:D7"/>
    <mergeCell ref="W6:W7"/>
    <mergeCell ref="A4:A7"/>
    <mergeCell ref="B6:B7"/>
  </mergeCells>
  <phoneticPr fontId="15" type="noConversion"/>
  <printOptions horizontalCentered="1"/>
  <pageMargins left="0" right="0" top="0.39370078740157483" bottom="0.19685039370078741" header="0" footer="0"/>
  <pageSetup paperSize="9" scale="50" orientation="landscape" horizontalDpi="300" verticalDpi="300" r:id="rId1"/>
  <headerFooter alignWithMargins="0"/>
  <ignoredErrors>
    <ignoredError sqref="I2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50"/>
  </sheetPr>
  <dimension ref="A1:P87"/>
  <sheetViews>
    <sheetView view="pageBreakPreview" topLeftCell="C52" zoomScale="75" zoomScaleNormal="75" workbookViewId="0">
      <selection activeCell="M61" sqref="M61"/>
    </sheetView>
  </sheetViews>
  <sheetFormatPr defaultColWidth="9.140625" defaultRowHeight="12.75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>
      <c r="M1" s="379" t="s">
        <v>168</v>
      </c>
      <c r="N1" s="379"/>
      <c r="O1" s="83"/>
      <c r="P1" s="83"/>
    </row>
    <row r="3" spans="1:16" ht="72" customHeight="1">
      <c r="A3" s="380" t="s">
        <v>271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</row>
    <row r="4" spans="1:16" ht="29.25" customHeight="1">
      <c r="A4" s="101"/>
      <c r="B4" s="101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6" ht="63" customHeight="1">
      <c r="A5" s="381" t="s">
        <v>136</v>
      </c>
      <c r="B5" s="381" t="s">
        <v>158</v>
      </c>
      <c r="C5" s="381" t="s">
        <v>152</v>
      </c>
      <c r="D5" s="381" t="s">
        <v>153</v>
      </c>
      <c r="E5" s="389" t="s">
        <v>163</v>
      </c>
      <c r="F5" s="390"/>
      <c r="G5" s="381" t="s">
        <v>154</v>
      </c>
      <c r="H5" s="381" t="s">
        <v>155</v>
      </c>
      <c r="I5" s="383" t="s">
        <v>156</v>
      </c>
      <c r="J5" s="384"/>
      <c r="K5" s="384"/>
      <c r="L5" s="385"/>
      <c r="M5" s="381" t="s">
        <v>164</v>
      </c>
      <c r="N5" s="381" t="s">
        <v>157</v>
      </c>
    </row>
    <row r="6" spans="1:16" ht="46.5" customHeight="1">
      <c r="A6" s="382"/>
      <c r="B6" s="382"/>
      <c r="C6" s="382"/>
      <c r="D6" s="382"/>
      <c r="E6" s="391"/>
      <c r="F6" s="392"/>
      <c r="G6" s="382"/>
      <c r="H6" s="382"/>
      <c r="I6" s="103" t="s">
        <v>160</v>
      </c>
      <c r="J6" s="103" t="s">
        <v>161</v>
      </c>
      <c r="K6" s="103" t="s">
        <v>162</v>
      </c>
      <c r="L6" s="103" t="s">
        <v>159</v>
      </c>
      <c r="M6" s="382"/>
      <c r="N6" s="382"/>
    </row>
    <row r="7" spans="1:16" ht="33.75" customHeight="1">
      <c r="A7" s="386">
        <v>1</v>
      </c>
      <c r="B7" s="370" t="s">
        <v>272</v>
      </c>
      <c r="C7" s="370" t="s">
        <v>282</v>
      </c>
      <c r="D7" s="370" t="s">
        <v>273</v>
      </c>
      <c r="E7" s="366" t="s">
        <v>218</v>
      </c>
      <c r="F7" s="367"/>
      <c r="G7" s="104">
        <f>G8+G9+G10+G11</f>
        <v>8.3000000000000007</v>
      </c>
      <c r="H7" s="104">
        <f>H8+H9+H10+H11</f>
        <v>109.8</v>
      </c>
      <c r="I7" s="104">
        <f t="shared" ref="I7:N7" si="0">I8+I9+I10+I11</f>
        <v>24762</v>
      </c>
      <c r="J7" s="104">
        <f t="shared" si="0"/>
        <v>0</v>
      </c>
      <c r="K7" s="104">
        <f t="shared" si="0"/>
        <v>0</v>
      </c>
      <c r="L7" s="104">
        <f t="shared" si="0"/>
        <v>0</v>
      </c>
      <c r="M7" s="104">
        <f t="shared" si="0"/>
        <v>124.5</v>
      </c>
      <c r="N7" s="254">
        <f t="shared" si="0"/>
        <v>3</v>
      </c>
    </row>
    <row r="8" spans="1:16" ht="17.25" customHeight="1">
      <c r="A8" s="387"/>
      <c r="B8" s="371"/>
      <c r="C8" s="371"/>
      <c r="D8" s="371"/>
      <c r="E8" s="198">
        <v>2014</v>
      </c>
      <c r="F8" s="198">
        <v>2013</v>
      </c>
      <c r="G8" s="104">
        <v>4.5</v>
      </c>
      <c r="H8" s="260">
        <v>4.7</v>
      </c>
      <c r="I8" s="104">
        <v>15238</v>
      </c>
      <c r="J8" s="104">
        <v>0</v>
      </c>
      <c r="K8" s="104">
        <v>0</v>
      </c>
      <c r="L8" s="104">
        <v>0</v>
      </c>
      <c r="M8" s="104">
        <v>73.3</v>
      </c>
      <c r="N8" s="254">
        <v>2</v>
      </c>
    </row>
    <row r="9" spans="1:16" ht="18" customHeight="1">
      <c r="A9" s="387"/>
      <c r="B9" s="371"/>
      <c r="C9" s="371"/>
      <c r="D9" s="371"/>
      <c r="E9" s="366">
        <v>2015</v>
      </c>
      <c r="F9" s="367"/>
      <c r="G9" s="104">
        <v>3.8</v>
      </c>
      <c r="H9" s="104">
        <v>105.1</v>
      </c>
      <c r="I9" s="104">
        <v>9524</v>
      </c>
      <c r="J9" s="104">
        <v>0</v>
      </c>
      <c r="K9" s="104">
        <v>0</v>
      </c>
      <c r="L9" s="104">
        <v>0</v>
      </c>
      <c r="M9" s="104">
        <v>51.2</v>
      </c>
      <c r="N9" s="254">
        <v>1</v>
      </c>
    </row>
    <row r="10" spans="1:16" ht="19.5" customHeight="1">
      <c r="A10" s="387"/>
      <c r="B10" s="371"/>
      <c r="C10" s="371"/>
      <c r="D10" s="371"/>
      <c r="E10" s="366">
        <v>2016</v>
      </c>
      <c r="F10" s="367"/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254">
        <v>0</v>
      </c>
    </row>
    <row r="11" spans="1:16" ht="13.5" customHeight="1">
      <c r="A11" s="388"/>
      <c r="B11" s="372"/>
      <c r="C11" s="372"/>
      <c r="D11" s="372"/>
      <c r="E11" s="198">
        <v>2017</v>
      </c>
      <c r="F11" s="198">
        <v>2016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254">
        <v>0</v>
      </c>
    </row>
    <row r="12" spans="1:16" ht="33" customHeight="1">
      <c r="A12" s="386">
        <v>2</v>
      </c>
      <c r="B12" s="376" t="s">
        <v>272</v>
      </c>
      <c r="C12" s="376" t="s">
        <v>307</v>
      </c>
      <c r="D12" s="373" t="s">
        <v>309</v>
      </c>
      <c r="E12" s="366" t="s">
        <v>218</v>
      </c>
      <c r="F12" s="367"/>
      <c r="G12" s="255">
        <f>G13+G14+G15+G16</f>
        <v>7</v>
      </c>
      <c r="H12" s="255">
        <f>H13+H14+H15+H16</f>
        <v>6</v>
      </c>
      <c r="I12" s="254">
        <f t="shared" ref="I12:N12" si="1">I13+I14+I15+I16</f>
        <v>12000</v>
      </c>
      <c r="J12" s="254">
        <f t="shared" si="1"/>
        <v>0</v>
      </c>
      <c r="K12" s="254">
        <f t="shared" si="1"/>
        <v>0</v>
      </c>
      <c r="L12" s="254">
        <f t="shared" si="1"/>
        <v>0</v>
      </c>
      <c r="M12" s="254">
        <f t="shared" si="1"/>
        <v>3.5999999999999996</v>
      </c>
      <c r="N12" s="254">
        <f t="shared" si="1"/>
        <v>9</v>
      </c>
    </row>
    <row r="13" spans="1:16" ht="18">
      <c r="A13" s="387"/>
      <c r="B13" s="377"/>
      <c r="C13" s="377"/>
      <c r="D13" s="374"/>
      <c r="E13" s="198">
        <v>2014</v>
      </c>
      <c r="F13" s="198">
        <v>2013</v>
      </c>
      <c r="G13" s="254">
        <v>0</v>
      </c>
      <c r="H13" s="254">
        <v>0</v>
      </c>
      <c r="I13" s="25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</row>
    <row r="14" spans="1:16" ht="18">
      <c r="A14" s="387"/>
      <c r="B14" s="377"/>
      <c r="C14" s="377"/>
      <c r="D14" s="374"/>
      <c r="E14" s="366">
        <v>2015</v>
      </c>
      <c r="F14" s="367"/>
      <c r="G14" s="255">
        <v>5</v>
      </c>
      <c r="H14" s="255">
        <v>1.5</v>
      </c>
      <c r="I14" s="254">
        <v>3000</v>
      </c>
      <c r="J14" s="104">
        <v>0</v>
      </c>
      <c r="K14" s="104">
        <v>0</v>
      </c>
      <c r="L14" s="104">
        <v>0</v>
      </c>
      <c r="M14" s="104">
        <v>1.1000000000000001</v>
      </c>
      <c r="N14" s="104">
        <v>3</v>
      </c>
    </row>
    <row r="15" spans="1:16" ht="18">
      <c r="A15" s="387"/>
      <c r="B15" s="377"/>
      <c r="C15" s="377"/>
      <c r="D15" s="374"/>
      <c r="E15" s="366">
        <v>2016</v>
      </c>
      <c r="F15" s="367"/>
      <c r="G15" s="255">
        <v>1</v>
      </c>
      <c r="H15" s="255">
        <v>2</v>
      </c>
      <c r="I15" s="254">
        <v>4000</v>
      </c>
      <c r="J15" s="104">
        <v>0</v>
      </c>
      <c r="K15" s="104">
        <v>0</v>
      </c>
      <c r="L15" s="104">
        <v>0</v>
      </c>
      <c r="M15" s="104">
        <v>1.2</v>
      </c>
      <c r="N15" s="104">
        <v>3</v>
      </c>
    </row>
    <row r="16" spans="1:16" ht="16.5" customHeight="1">
      <c r="A16" s="388"/>
      <c r="B16" s="378"/>
      <c r="C16" s="378"/>
      <c r="D16" s="375"/>
      <c r="E16" s="198">
        <v>2017</v>
      </c>
      <c r="F16" s="198">
        <v>2016</v>
      </c>
      <c r="G16" s="255">
        <v>1</v>
      </c>
      <c r="H16" s="254">
        <v>2.5</v>
      </c>
      <c r="I16" s="254">
        <v>5000</v>
      </c>
      <c r="J16" s="104">
        <v>0</v>
      </c>
      <c r="K16" s="104">
        <v>0</v>
      </c>
      <c r="L16" s="104">
        <v>0</v>
      </c>
      <c r="M16" s="104">
        <v>1.3</v>
      </c>
      <c r="N16" s="104">
        <v>3</v>
      </c>
    </row>
    <row r="17" spans="1:14" ht="16.5" customHeight="1">
      <c r="A17" s="363" t="s">
        <v>274</v>
      </c>
      <c r="B17" s="364"/>
      <c r="C17" s="364"/>
      <c r="D17" s="364"/>
      <c r="E17" s="364"/>
      <c r="F17" s="365"/>
      <c r="G17" s="111">
        <f>G7+G12</f>
        <v>15.3</v>
      </c>
      <c r="H17" s="111">
        <f t="shared" ref="H17:N17" si="2">H7+H12</f>
        <v>115.8</v>
      </c>
      <c r="I17" s="111">
        <f t="shared" si="2"/>
        <v>36762</v>
      </c>
      <c r="J17" s="111">
        <f t="shared" si="2"/>
        <v>0</v>
      </c>
      <c r="K17" s="111">
        <f t="shared" si="2"/>
        <v>0</v>
      </c>
      <c r="L17" s="111">
        <f t="shared" si="2"/>
        <v>0</v>
      </c>
      <c r="M17" s="111">
        <f t="shared" si="2"/>
        <v>128.1</v>
      </c>
      <c r="N17" s="111">
        <f t="shared" si="2"/>
        <v>12</v>
      </c>
    </row>
    <row r="18" spans="1:14" ht="16.5" customHeight="1">
      <c r="A18" s="368">
        <v>3</v>
      </c>
      <c r="B18" s="370" t="s">
        <v>275</v>
      </c>
      <c r="C18" s="370" t="s">
        <v>276</v>
      </c>
      <c r="D18" s="373" t="s">
        <v>277</v>
      </c>
      <c r="E18" s="366" t="s">
        <v>218</v>
      </c>
      <c r="F18" s="367"/>
      <c r="G18" s="104">
        <f>G19+G20+G21+G22</f>
        <v>31965</v>
      </c>
      <c r="H18" s="104">
        <f t="shared" ref="H18:N18" si="3">H19+H20+H21+H22</f>
        <v>77000</v>
      </c>
      <c r="I18" s="104">
        <f t="shared" si="3"/>
        <v>180000</v>
      </c>
      <c r="J18" s="104">
        <f t="shared" si="3"/>
        <v>0</v>
      </c>
      <c r="K18" s="104">
        <f t="shared" si="3"/>
        <v>0</v>
      </c>
      <c r="L18" s="104">
        <f t="shared" si="3"/>
        <v>0</v>
      </c>
      <c r="M18" s="104">
        <f t="shared" si="3"/>
        <v>128.6</v>
      </c>
      <c r="N18" s="104">
        <f t="shared" si="3"/>
        <v>44</v>
      </c>
    </row>
    <row r="19" spans="1:14" ht="16.5" customHeight="1">
      <c r="A19" s="369"/>
      <c r="B19" s="371"/>
      <c r="C19" s="371"/>
      <c r="D19" s="374"/>
      <c r="E19" s="198">
        <v>2014</v>
      </c>
      <c r="F19" s="198">
        <v>2013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</row>
    <row r="20" spans="1:14" ht="16.5" customHeight="1">
      <c r="A20" s="369"/>
      <c r="B20" s="371"/>
      <c r="C20" s="371"/>
      <c r="D20" s="374"/>
      <c r="E20" s="198">
        <v>2015</v>
      </c>
      <c r="F20" s="198">
        <v>2014</v>
      </c>
      <c r="G20" s="104">
        <v>23925</v>
      </c>
      <c r="H20" s="104">
        <v>21000</v>
      </c>
      <c r="I20" s="104">
        <v>40000</v>
      </c>
      <c r="J20" s="104">
        <v>0</v>
      </c>
      <c r="K20" s="104">
        <v>0</v>
      </c>
      <c r="L20" s="104">
        <v>0</v>
      </c>
      <c r="M20" s="104">
        <v>21.6</v>
      </c>
      <c r="N20" s="104">
        <v>36</v>
      </c>
    </row>
    <row r="21" spans="1:14" ht="16.5" customHeight="1">
      <c r="A21" s="369"/>
      <c r="B21" s="371"/>
      <c r="C21" s="371"/>
      <c r="D21" s="374"/>
      <c r="E21" s="366">
        <v>2016</v>
      </c>
      <c r="F21" s="367"/>
      <c r="G21" s="104">
        <v>8040</v>
      </c>
      <c r="H21" s="104">
        <v>28000</v>
      </c>
      <c r="I21" s="104">
        <v>60000</v>
      </c>
      <c r="J21" s="104">
        <v>0</v>
      </c>
      <c r="K21" s="104">
        <v>0</v>
      </c>
      <c r="L21" s="104">
        <v>0</v>
      </c>
      <c r="M21" s="104">
        <v>45.5</v>
      </c>
      <c r="N21" s="104">
        <v>6</v>
      </c>
    </row>
    <row r="22" spans="1:14" ht="26.25" customHeight="1">
      <c r="A22" s="369"/>
      <c r="B22" s="372"/>
      <c r="C22" s="372"/>
      <c r="D22" s="375"/>
      <c r="E22" s="366">
        <v>2017</v>
      </c>
      <c r="F22" s="367"/>
      <c r="G22" s="104">
        <v>0</v>
      </c>
      <c r="H22" s="104">
        <v>28000</v>
      </c>
      <c r="I22" s="104">
        <v>80000</v>
      </c>
      <c r="J22" s="104">
        <v>0</v>
      </c>
      <c r="K22" s="104">
        <v>0</v>
      </c>
      <c r="L22" s="104">
        <v>0</v>
      </c>
      <c r="M22" s="104">
        <v>61.5</v>
      </c>
      <c r="N22" s="104">
        <v>2</v>
      </c>
    </row>
    <row r="23" spans="1:14" ht="21" customHeight="1">
      <c r="A23" s="363" t="s">
        <v>278</v>
      </c>
      <c r="B23" s="364"/>
      <c r="C23" s="364"/>
      <c r="D23" s="364"/>
      <c r="E23" s="364"/>
      <c r="F23" s="365"/>
      <c r="G23" s="111">
        <f>G18</f>
        <v>31965</v>
      </c>
      <c r="H23" s="111">
        <f t="shared" ref="H23:N23" si="4">H18</f>
        <v>77000</v>
      </c>
      <c r="I23" s="111">
        <f t="shared" si="4"/>
        <v>180000</v>
      </c>
      <c r="J23" s="111">
        <f t="shared" si="4"/>
        <v>0</v>
      </c>
      <c r="K23" s="111">
        <f t="shared" si="4"/>
        <v>0</v>
      </c>
      <c r="L23" s="111">
        <f t="shared" si="4"/>
        <v>0</v>
      </c>
      <c r="M23" s="111">
        <f t="shared" si="4"/>
        <v>128.6</v>
      </c>
      <c r="N23" s="111">
        <f t="shared" si="4"/>
        <v>44</v>
      </c>
    </row>
    <row r="24" spans="1:14" ht="33.75" customHeight="1">
      <c r="A24" s="368">
        <v>4</v>
      </c>
      <c r="B24" s="370" t="s">
        <v>279</v>
      </c>
      <c r="C24" s="370" t="s">
        <v>283</v>
      </c>
      <c r="D24" s="370" t="s">
        <v>273</v>
      </c>
      <c r="E24" s="366" t="s">
        <v>218</v>
      </c>
      <c r="F24" s="367"/>
      <c r="G24" s="104">
        <f>G25+G26+G27+G28</f>
        <v>9.2999999999999989</v>
      </c>
      <c r="H24" s="104">
        <f t="shared" ref="H24:N24" si="5">H25+H26+H27+H28</f>
        <v>61.6</v>
      </c>
      <c r="I24" s="104">
        <f t="shared" si="5"/>
        <v>171335.4</v>
      </c>
      <c r="J24" s="104">
        <f t="shared" si="5"/>
        <v>0</v>
      </c>
      <c r="K24" s="104">
        <f t="shared" si="5"/>
        <v>0</v>
      </c>
      <c r="L24" s="104">
        <f t="shared" si="5"/>
        <v>0</v>
      </c>
      <c r="M24" s="104">
        <f t="shared" si="5"/>
        <v>9.8000000000000007</v>
      </c>
      <c r="N24" s="262">
        <f t="shared" si="5"/>
        <v>0</v>
      </c>
    </row>
    <row r="25" spans="1:14" ht="21" customHeight="1">
      <c r="A25" s="369"/>
      <c r="B25" s="371"/>
      <c r="C25" s="371"/>
      <c r="D25" s="371"/>
      <c r="E25" s="198">
        <v>2014</v>
      </c>
      <c r="F25" s="198">
        <v>2013</v>
      </c>
      <c r="G25" s="104">
        <v>3.4</v>
      </c>
      <c r="H25" s="104">
        <v>5.7</v>
      </c>
      <c r="I25" s="104">
        <v>83709.399999999994</v>
      </c>
      <c r="J25" s="104">
        <v>0</v>
      </c>
      <c r="K25" s="104">
        <v>0</v>
      </c>
      <c r="L25" s="104">
        <v>0</v>
      </c>
      <c r="M25" s="104">
        <v>0.1</v>
      </c>
      <c r="N25" s="262">
        <v>0</v>
      </c>
    </row>
    <row r="26" spans="1:14" ht="21" customHeight="1">
      <c r="A26" s="369"/>
      <c r="B26" s="371"/>
      <c r="C26" s="371"/>
      <c r="D26" s="371"/>
      <c r="E26" s="198">
        <v>2015</v>
      </c>
      <c r="F26" s="198">
        <v>2014</v>
      </c>
      <c r="G26" s="104">
        <v>3.8</v>
      </c>
      <c r="H26" s="104">
        <v>26.3</v>
      </c>
      <c r="I26" s="104">
        <v>42980</v>
      </c>
      <c r="J26" s="104">
        <v>0</v>
      </c>
      <c r="K26" s="104">
        <v>0</v>
      </c>
      <c r="L26" s="104">
        <v>0</v>
      </c>
      <c r="M26" s="104">
        <v>4.4000000000000004</v>
      </c>
      <c r="N26" s="262">
        <v>0</v>
      </c>
    </row>
    <row r="27" spans="1:14" ht="21" customHeight="1">
      <c r="A27" s="369"/>
      <c r="B27" s="371"/>
      <c r="C27" s="371"/>
      <c r="D27" s="371"/>
      <c r="E27" s="366">
        <v>2016</v>
      </c>
      <c r="F27" s="367"/>
      <c r="G27" s="104">
        <v>2.1</v>
      </c>
      <c r="H27" s="104">
        <v>29.6</v>
      </c>
      <c r="I27" s="104">
        <v>44646</v>
      </c>
      <c r="J27" s="104">
        <v>0</v>
      </c>
      <c r="K27" s="104">
        <v>0</v>
      </c>
      <c r="L27" s="104">
        <v>0</v>
      </c>
      <c r="M27" s="104">
        <v>5.3</v>
      </c>
      <c r="N27" s="262">
        <v>0</v>
      </c>
    </row>
    <row r="28" spans="1:14" ht="21" customHeight="1">
      <c r="A28" s="369"/>
      <c r="B28" s="372"/>
      <c r="C28" s="372"/>
      <c r="D28" s="372"/>
      <c r="E28" s="366">
        <v>2017</v>
      </c>
      <c r="F28" s="367"/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262">
        <v>0</v>
      </c>
    </row>
    <row r="29" spans="1:14" ht="38.25" customHeight="1">
      <c r="A29" s="368">
        <v>5</v>
      </c>
      <c r="B29" s="370" t="s">
        <v>281</v>
      </c>
      <c r="C29" s="370" t="s">
        <v>284</v>
      </c>
      <c r="D29" s="370" t="s">
        <v>273</v>
      </c>
      <c r="E29" s="366" t="s">
        <v>218</v>
      </c>
      <c r="F29" s="367"/>
      <c r="G29" s="256">
        <f>G30+G31+G32+G33</f>
        <v>5</v>
      </c>
      <c r="H29" s="104">
        <f t="shared" ref="H29:N29" si="6">H30+H31+H32+H33</f>
        <v>43.8</v>
      </c>
      <c r="I29" s="104">
        <f t="shared" si="6"/>
        <v>138040</v>
      </c>
      <c r="J29" s="104">
        <f t="shared" si="6"/>
        <v>313.10000000000002</v>
      </c>
      <c r="K29" s="104">
        <f t="shared" si="6"/>
        <v>0</v>
      </c>
      <c r="L29" s="104">
        <f t="shared" si="6"/>
        <v>0</v>
      </c>
      <c r="M29" s="104">
        <f t="shared" si="6"/>
        <v>1.7000000000000002</v>
      </c>
      <c r="N29" s="262">
        <f t="shared" si="6"/>
        <v>3</v>
      </c>
    </row>
    <row r="30" spans="1:14" ht="21" customHeight="1">
      <c r="A30" s="369"/>
      <c r="B30" s="371"/>
      <c r="C30" s="371"/>
      <c r="D30" s="371"/>
      <c r="E30" s="198">
        <v>2014</v>
      </c>
      <c r="F30" s="198">
        <v>2013</v>
      </c>
      <c r="G30" s="104">
        <v>3.1</v>
      </c>
      <c r="H30" s="104">
        <v>14.6</v>
      </c>
      <c r="I30" s="104">
        <v>90006.3</v>
      </c>
      <c r="J30" s="104">
        <v>202.1</v>
      </c>
      <c r="K30" s="104">
        <v>0</v>
      </c>
      <c r="L30" s="104">
        <v>0</v>
      </c>
      <c r="M30" s="104">
        <v>1.1000000000000001</v>
      </c>
      <c r="N30" s="262">
        <v>3</v>
      </c>
    </row>
    <row r="31" spans="1:14" ht="21" customHeight="1">
      <c r="A31" s="369"/>
      <c r="B31" s="371"/>
      <c r="C31" s="371"/>
      <c r="D31" s="371"/>
      <c r="E31" s="198">
        <v>2015</v>
      </c>
      <c r="F31" s="198">
        <v>2014</v>
      </c>
      <c r="G31" s="104">
        <v>1.9</v>
      </c>
      <c r="H31" s="104">
        <v>29.2</v>
      </c>
      <c r="I31" s="104">
        <v>48033.7</v>
      </c>
      <c r="J31" s="256">
        <v>111</v>
      </c>
      <c r="K31" s="104">
        <v>0</v>
      </c>
      <c r="L31" s="104">
        <v>0</v>
      </c>
      <c r="M31" s="104">
        <v>0.6</v>
      </c>
      <c r="N31" s="262">
        <v>0</v>
      </c>
    </row>
    <row r="32" spans="1:14" ht="21" customHeight="1">
      <c r="A32" s="369"/>
      <c r="B32" s="371"/>
      <c r="C32" s="371"/>
      <c r="D32" s="371"/>
      <c r="E32" s="366">
        <v>2016</v>
      </c>
      <c r="F32" s="367"/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262">
        <v>0</v>
      </c>
    </row>
    <row r="33" spans="1:14" ht="21" customHeight="1">
      <c r="A33" s="369"/>
      <c r="B33" s="372"/>
      <c r="C33" s="372"/>
      <c r="D33" s="372"/>
      <c r="E33" s="366">
        <v>2017</v>
      </c>
      <c r="F33" s="367"/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262">
        <v>0</v>
      </c>
    </row>
    <row r="34" spans="1:14" ht="36.75" customHeight="1">
      <c r="A34" s="368">
        <v>6</v>
      </c>
      <c r="B34" s="370" t="s">
        <v>281</v>
      </c>
      <c r="C34" s="370" t="s">
        <v>285</v>
      </c>
      <c r="D34" s="370" t="s">
        <v>273</v>
      </c>
      <c r="E34" s="366" t="s">
        <v>218</v>
      </c>
      <c r="F34" s="367"/>
      <c r="G34" s="256">
        <f t="shared" ref="G34:N34" si="7">G35+G36+G37+G38</f>
        <v>3</v>
      </c>
      <c r="H34" s="104">
        <f t="shared" si="7"/>
        <v>59.5</v>
      </c>
      <c r="I34" s="256">
        <f t="shared" si="7"/>
        <v>34495</v>
      </c>
      <c r="J34" s="256">
        <f t="shared" si="7"/>
        <v>6608</v>
      </c>
      <c r="K34" s="257">
        <f t="shared" si="7"/>
        <v>0</v>
      </c>
      <c r="L34" s="257">
        <f t="shared" si="7"/>
        <v>0</v>
      </c>
      <c r="M34" s="256">
        <f t="shared" si="7"/>
        <v>11.9</v>
      </c>
      <c r="N34" s="257">
        <f t="shared" si="7"/>
        <v>2</v>
      </c>
    </row>
    <row r="35" spans="1:14" ht="21" customHeight="1">
      <c r="A35" s="369"/>
      <c r="B35" s="371"/>
      <c r="C35" s="371"/>
      <c r="D35" s="371"/>
      <c r="E35" s="198">
        <v>2014</v>
      </c>
      <c r="F35" s="198">
        <v>2013</v>
      </c>
      <c r="G35" s="104">
        <v>1.8</v>
      </c>
      <c r="H35" s="260">
        <v>13.7</v>
      </c>
      <c r="I35" s="261">
        <v>34000</v>
      </c>
      <c r="J35" s="260">
        <v>0</v>
      </c>
      <c r="K35" s="104">
        <v>0</v>
      </c>
      <c r="L35" s="104">
        <v>0</v>
      </c>
      <c r="M35" s="254">
        <v>2.6</v>
      </c>
      <c r="N35" s="260">
        <v>1</v>
      </c>
    </row>
    <row r="36" spans="1:14" ht="21" customHeight="1">
      <c r="A36" s="369"/>
      <c r="B36" s="371"/>
      <c r="C36" s="371"/>
      <c r="D36" s="371"/>
      <c r="E36" s="198">
        <v>2015</v>
      </c>
      <c r="F36" s="198">
        <v>2014</v>
      </c>
      <c r="G36" s="104">
        <v>1.2</v>
      </c>
      <c r="H36" s="104">
        <v>45.8</v>
      </c>
      <c r="I36" s="256">
        <v>495</v>
      </c>
      <c r="J36" s="256">
        <v>6608</v>
      </c>
      <c r="K36" s="104">
        <v>0</v>
      </c>
      <c r="L36" s="104">
        <v>0</v>
      </c>
      <c r="M36" s="104">
        <v>9.3000000000000007</v>
      </c>
      <c r="N36" s="104">
        <v>1</v>
      </c>
    </row>
    <row r="37" spans="1:14" ht="21" customHeight="1">
      <c r="A37" s="369"/>
      <c r="B37" s="371"/>
      <c r="C37" s="371"/>
      <c r="D37" s="371"/>
      <c r="E37" s="366">
        <v>2016</v>
      </c>
      <c r="F37" s="367"/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</row>
    <row r="38" spans="1:14" ht="21" customHeight="1">
      <c r="A38" s="369"/>
      <c r="B38" s="372"/>
      <c r="C38" s="372"/>
      <c r="D38" s="372"/>
      <c r="E38" s="366">
        <v>2017</v>
      </c>
      <c r="F38" s="367"/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</row>
    <row r="39" spans="1:14" ht="32.25" customHeight="1">
      <c r="A39" s="368">
        <v>7</v>
      </c>
      <c r="B39" s="370" t="s">
        <v>281</v>
      </c>
      <c r="C39" s="370" t="s">
        <v>286</v>
      </c>
      <c r="D39" s="370" t="s">
        <v>273</v>
      </c>
      <c r="E39" s="366" t="s">
        <v>218</v>
      </c>
      <c r="F39" s="367"/>
      <c r="G39" s="104">
        <f>G40+G41+G42+G43</f>
        <v>4.4000000000000004</v>
      </c>
      <c r="H39" s="104">
        <f t="shared" ref="H39:N39" si="8">H40+H41+H42+H43</f>
        <v>52.2</v>
      </c>
      <c r="I39" s="256">
        <f t="shared" si="8"/>
        <v>15422</v>
      </c>
      <c r="J39" s="104">
        <f t="shared" si="8"/>
        <v>5003.5</v>
      </c>
      <c r="K39" s="104">
        <f t="shared" si="8"/>
        <v>0</v>
      </c>
      <c r="L39" s="104">
        <f t="shared" si="8"/>
        <v>0</v>
      </c>
      <c r="M39" s="104">
        <f t="shared" si="8"/>
        <v>9.7999999999999989</v>
      </c>
      <c r="N39" s="104">
        <f t="shared" si="8"/>
        <v>0</v>
      </c>
    </row>
    <row r="40" spans="1:14" ht="21" customHeight="1">
      <c r="A40" s="369"/>
      <c r="B40" s="371"/>
      <c r="C40" s="371"/>
      <c r="D40" s="371"/>
      <c r="E40" s="198">
        <v>2014</v>
      </c>
      <c r="F40" s="198">
        <v>2013</v>
      </c>
      <c r="G40" s="104">
        <v>2.7</v>
      </c>
      <c r="H40" s="260">
        <v>2.7</v>
      </c>
      <c r="I40" s="261">
        <v>15109</v>
      </c>
      <c r="J40" s="261">
        <v>2575</v>
      </c>
      <c r="K40" s="104">
        <v>0</v>
      </c>
      <c r="L40" s="104">
        <v>0</v>
      </c>
      <c r="M40" s="260">
        <v>1.1000000000000001</v>
      </c>
      <c r="N40" s="104">
        <v>0</v>
      </c>
    </row>
    <row r="41" spans="1:14" ht="21" customHeight="1">
      <c r="A41" s="369"/>
      <c r="B41" s="371"/>
      <c r="C41" s="371"/>
      <c r="D41" s="371"/>
      <c r="E41" s="198">
        <v>2015</v>
      </c>
      <c r="F41" s="198">
        <v>2014</v>
      </c>
      <c r="G41" s="104">
        <v>1.7</v>
      </c>
      <c r="H41" s="104">
        <v>49.5</v>
      </c>
      <c r="I41" s="256">
        <v>313</v>
      </c>
      <c r="J41" s="104">
        <v>2428.5</v>
      </c>
      <c r="K41" s="104">
        <v>0</v>
      </c>
      <c r="L41" s="104">
        <v>0</v>
      </c>
      <c r="M41" s="104">
        <v>8.6999999999999993</v>
      </c>
      <c r="N41" s="104">
        <v>0</v>
      </c>
    </row>
    <row r="42" spans="1:14" ht="21" customHeight="1">
      <c r="A42" s="369"/>
      <c r="B42" s="371"/>
      <c r="C42" s="371"/>
      <c r="D42" s="371"/>
      <c r="E42" s="366">
        <v>2016</v>
      </c>
      <c r="F42" s="367"/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</row>
    <row r="43" spans="1:14" ht="30" customHeight="1">
      <c r="A43" s="369"/>
      <c r="B43" s="372"/>
      <c r="C43" s="372"/>
      <c r="D43" s="372"/>
      <c r="E43" s="366">
        <v>2017</v>
      </c>
      <c r="F43" s="367"/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</row>
    <row r="44" spans="1:14" ht="16.5" customHeight="1">
      <c r="A44" s="363" t="s">
        <v>280</v>
      </c>
      <c r="B44" s="364"/>
      <c r="C44" s="364"/>
      <c r="D44" s="364"/>
      <c r="E44" s="364"/>
      <c r="F44" s="365"/>
      <c r="G44" s="258">
        <f>G24+G29+G34+G39</f>
        <v>21.699999999999996</v>
      </c>
      <c r="H44" s="258">
        <f t="shared" ref="H44:N44" si="9">H24+H29+H34+H39</f>
        <v>217.10000000000002</v>
      </c>
      <c r="I44" s="258">
        <f t="shared" si="9"/>
        <v>359292.4</v>
      </c>
      <c r="J44" s="258">
        <f t="shared" si="9"/>
        <v>11924.6</v>
      </c>
      <c r="K44" s="258">
        <f t="shared" si="9"/>
        <v>0</v>
      </c>
      <c r="L44" s="258">
        <f t="shared" si="9"/>
        <v>0</v>
      </c>
      <c r="M44" s="258">
        <f t="shared" si="9"/>
        <v>33.199999999999996</v>
      </c>
      <c r="N44" s="258">
        <f t="shared" si="9"/>
        <v>5</v>
      </c>
    </row>
    <row r="45" spans="1:14" ht="16.5" customHeight="1">
      <c r="A45" s="368">
        <v>8</v>
      </c>
      <c r="B45" s="370" t="s">
        <v>287</v>
      </c>
      <c r="C45" s="370" t="s">
        <v>288</v>
      </c>
      <c r="D45" s="370" t="s">
        <v>273</v>
      </c>
      <c r="E45" s="366" t="s">
        <v>218</v>
      </c>
      <c r="F45" s="367"/>
      <c r="G45" s="104">
        <f>G46+G47+G48+G49</f>
        <v>5.9</v>
      </c>
      <c r="H45" s="104">
        <f t="shared" ref="H45:N45" si="10">H46+H47+H48+H49</f>
        <v>84.4</v>
      </c>
      <c r="I45" s="256">
        <f t="shared" si="10"/>
        <v>199685</v>
      </c>
      <c r="J45" s="104">
        <f t="shared" si="10"/>
        <v>0</v>
      </c>
      <c r="K45" s="104">
        <f t="shared" si="10"/>
        <v>0</v>
      </c>
      <c r="L45" s="104">
        <f t="shared" si="10"/>
        <v>0</v>
      </c>
      <c r="M45" s="104">
        <f t="shared" si="10"/>
        <v>10.3</v>
      </c>
      <c r="N45" s="104">
        <f t="shared" si="10"/>
        <v>0</v>
      </c>
    </row>
    <row r="46" spans="1:14" ht="16.5" customHeight="1">
      <c r="A46" s="369"/>
      <c r="B46" s="371"/>
      <c r="C46" s="371"/>
      <c r="D46" s="371"/>
      <c r="E46" s="198">
        <v>2014</v>
      </c>
      <c r="F46" s="198">
        <v>2013</v>
      </c>
      <c r="G46" s="104">
        <v>3.8</v>
      </c>
      <c r="H46" s="104">
        <v>12.7</v>
      </c>
      <c r="I46" s="256">
        <v>63389</v>
      </c>
      <c r="J46" s="104">
        <v>0</v>
      </c>
      <c r="K46" s="104">
        <v>0</v>
      </c>
      <c r="L46" s="104">
        <v>0</v>
      </c>
      <c r="M46" s="104">
        <v>3.3</v>
      </c>
      <c r="N46" s="104">
        <v>0</v>
      </c>
    </row>
    <row r="47" spans="1:14" ht="16.5" customHeight="1">
      <c r="A47" s="369"/>
      <c r="B47" s="371"/>
      <c r="C47" s="371"/>
      <c r="D47" s="371"/>
      <c r="E47" s="198">
        <v>2015</v>
      </c>
      <c r="F47" s="198">
        <v>2014</v>
      </c>
      <c r="G47" s="104">
        <v>2.1</v>
      </c>
      <c r="H47" s="104">
        <v>71.7</v>
      </c>
      <c r="I47" s="256">
        <v>136296</v>
      </c>
      <c r="J47" s="104">
        <v>0</v>
      </c>
      <c r="K47" s="104">
        <v>0</v>
      </c>
      <c r="L47" s="104">
        <v>0</v>
      </c>
      <c r="M47" s="256">
        <v>7</v>
      </c>
      <c r="N47" s="104">
        <v>0</v>
      </c>
    </row>
    <row r="48" spans="1:14" ht="16.5" customHeight="1">
      <c r="A48" s="369"/>
      <c r="B48" s="371"/>
      <c r="C48" s="371"/>
      <c r="D48" s="371"/>
      <c r="E48" s="366">
        <v>2016</v>
      </c>
      <c r="F48" s="367"/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</row>
    <row r="49" spans="1:14" ht="16.5" customHeight="1">
      <c r="A49" s="369"/>
      <c r="B49" s="372"/>
      <c r="C49" s="372"/>
      <c r="D49" s="372"/>
      <c r="E49" s="366">
        <v>2017</v>
      </c>
      <c r="F49" s="367"/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</row>
    <row r="50" spans="1:14" ht="16.5" customHeight="1">
      <c r="A50" s="363" t="s">
        <v>289</v>
      </c>
      <c r="B50" s="364"/>
      <c r="C50" s="364"/>
      <c r="D50" s="364"/>
      <c r="E50" s="364"/>
      <c r="F50" s="365"/>
      <c r="G50" s="104">
        <f>G45</f>
        <v>5.9</v>
      </c>
      <c r="H50" s="104">
        <f t="shared" ref="H50:N50" si="11">H45</f>
        <v>84.4</v>
      </c>
      <c r="I50" s="256">
        <f t="shared" si="11"/>
        <v>199685</v>
      </c>
      <c r="J50" s="104">
        <f t="shared" si="11"/>
        <v>0</v>
      </c>
      <c r="K50" s="104">
        <f>K45</f>
        <v>0</v>
      </c>
      <c r="L50" s="104">
        <f t="shared" si="11"/>
        <v>0</v>
      </c>
      <c r="M50" s="104">
        <f t="shared" si="11"/>
        <v>10.3</v>
      </c>
      <c r="N50" s="104">
        <f t="shared" si="11"/>
        <v>0</v>
      </c>
    </row>
    <row r="51" spans="1:14" ht="16.5" customHeight="1">
      <c r="A51" s="368">
        <v>9</v>
      </c>
      <c r="B51" s="370" t="s">
        <v>290</v>
      </c>
      <c r="C51" s="370" t="s">
        <v>291</v>
      </c>
      <c r="D51" s="370" t="s">
        <v>273</v>
      </c>
      <c r="E51" s="366" t="s">
        <v>218</v>
      </c>
      <c r="F51" s="367"/>
      <c r="G51" s="256">
        <f>G52+G53+G54+G55</f>
        <v>6</v>
      </c>
      <c r="H51" s="104">
        <f t="shared" ref="H51:N51" si="12">H52+H53+H54+H55</f>
        <v>54.2</v>
      </c>
      <c r="I51" s="256">
        <f t="shared" si="12"/>
        <v>8729</v>
      </c>
      <c r="J51" s="104">
        <f t="shared" si="12"/>
        <v>0</v>
      </c>
      <c r="K51" s="104">
        <f t="shared" si="12"/>
        <v>0</v>
      </c>
      <c r="L51" s="104">
        <f t="shared" si="12"/>
        <v>0</v>
      </c>
      <c r="M51" s="104">
        <f t="shared" si="12"/>
        <v>10.7</v>
      </c>
      <c r="N51" s="104">
        <f t="shared" si="12"/>
        <v>0</v>
      </c>
    </row>
    <row r="52" spans="1:14" ht="16.5" customHeight="1">
      <c r="A52" s="369"/>
      <c r="B52" s="371"/>
      <c r="C52" s="371"/>
      <c r="D52" s="371"/>
      <c r="E52" s="198">
        <v>2014</v>
      </c>
      <c r="F52" s="198">
        <v>2013</v>
      </c>
      <c r="G52" s="104">
        <v>3.5</v>
      </c>
      <c r="H52" s="255">
        <v>12</v>
      </c>
      <c r="I52" s="261">
        <v>2264</v>
      </c>
      <c r="J52" s="104">
        <v>0</v>
      </c>
      <c r="K52" s="104">
        <v>0</v>
      </c>
      <c r="L52" s="104">
        <v>0</v>
      </c>
      <c r="M52" s="260">
        <v>4.8</v>
      </c>
      <c r="N52" s="104">
        <v>0</v>
      </c>
    </row>
    <row r="53" spans="1:14" ht="16.5" customHeight="1">
      <c r="A53" s="369"/>
      <c r="B53" s="371"/>
      <c r="C53" s="371"/>
      <c r="D53" s="371"/>
      <c r="E53" s="198">
        <v>2015</v>
      </c>
      <c r="F53" s="198">
        <v>2014</v>
      </c>
      <c r="G53" s="104">
        <v>2.5</v>
      </c>
      <c r="H53" s="104">
        <v>42.2</v>
      </c>
      <c r="I53" s="261">
        <v>6465</v>
      </c>
      <c r="J53" s="104">
        <v>0</v>
      </c>
      <c r="K53" s="104">
        <v>0</v>
      </c>
      <c r="L53" s="104">
        <v>0</v>
      </c>
      <c r="M53" s="104">
        <v>5.9</v>
      </c>
      <c r="N53" s="104">
        <v>0</v>
      </c>
    </row>
    <row r="54" spans="1:14" ht="16.5" customHeight="1">
      <c r="A54" s="369"/>
      <c r="B54" s="371"/>
      <c r="C54" s="371"/>
      <c r="D54" s="371"/>
      <c r="E54" s="366">
        <v>2016</v>
      </c>
      <c r="F54" s="367"/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</row>
    <row r="55" spans="1:14" ht="16.5" customHeight="1">
      <c r="A55" s="369"/>
      <c r="B55" s="372"/>
      <c r="C55" s="372"/>
      <c r="D55" s="372"/>
      <c r="E55" s="366">
        <v>2017</v>
      </c>
      <c r="F55" s="367"/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</row>
    <row r="56" spans="1:14" ht="16.5" customHeight="1">
      <c r="A56" s="363" t="s">
        <v>292</v>
      </c>
      <c r="B56" s="364"/>
      <c r="C56" s="364"/>
      <c r="D56" s="364"/>
      <c r="E56" s="364"/>
      <c r="F56" s="365"/>
      <c r="G56" s="256">
        <f>G51</f>
        <v>6</v>
      </c>
      <c r="H56" s="104">
        <f t="shared" ref="H56:N56" si="13">H51</f>
        <v>54.2</v>
      </c>
      <c r="I56" s="256">
        <f t="shared" si="13"/>
        <v>8729</v>
      </c>
      <c r="J56" s="104">
        <f t="shared" si="13"/>
        <v>0</v>
      </c>
      <c r="K56" s="104">
        <f t="shared" si="13"/>
        <v>0</v>
      </c>
      <c r="L56" s="104">
        <f t="shared" si="13"/>
        <v>0</v>
      </c>
      <c r="M56" s="104">
        <f t="shared" si="13"/>
        <v>10.7</v>
      </c>
      <c r="N56" s="104">
        <f t="shared" si="13"/>
        <v>0</v>
      </c>
    </row>
    <row r="57" spans="1:14" ht="16.5" customHeight="1">
      <c r="A57" s="368">
        <v>10</v>
      </c>
      <c r="B57" s="370" t="s">
        <v>293</v>
      </c>
      <c r="C57" s="370" t="s">
        <v>294</v>
      </c>
      <c r="D57" s="370" t="s">
        <v>273</v>
      </c>
      <c r="E57" s="366" t="s">
        <v>218</v>
      </c>
      <c r="F57" s="367"/>
      <c r="G57" s="256">
        <f>G58+G59+G60+G61</f>
        <v>24.3</v>
      </c>
      <c r="H57" s="104">
        <f t="shared" ref="H57:N57" si="14">H58+H59+H60+H61</f>
        <v>184.1</v>
      </c>
      <c r="I57" s="256">
        <f t="shared" si="14"/>
        <v>22266</v>
      </c>
      <c r="J57" s="104">
        <f t="shared" si="14"/>
        <v>0</v>
      </c>
      <c r="K57" s="104">
        <f t="shared" si="14"/>
        <v>0</v>
      </c>
      <c r="L57" s="104">
        <f t="shared" si="14"/>
        <v>0</v>
      </c>
      <c r="M57" s="256">
        <f t="shared" si="14"/>
        <v>36.4</v>
      </c>
      <c r="N57" s="262">
        <f t="shared" si="14"/>
        <v>1</v>
      </c>
    </row>
    <row r="58" spans="1:14" ht="16.5" customHeight="1">
      <c r="A58" s="369"/>
      <c r="B58" s="371"/>
      <c r="C58" s="371"/>
      <c r="D58" s="371"/>
      <c r="E58" s="198">
        <v>2014</v>
      </c>
      <c r="F58" s="198">
        <v>2013</v>
      </c>
      <c r="G58" s="256">
        <v>16</v>
      </c>
      <c r="H58" s="260">
        <v>66.5</v>
      </c>
      <c r="I58" s="261">
        <v>6806</v>
      </c>
      <c r="J58" s="104">
        <v>0</v>
      </c>
      <c r="K58" s="104">
        <v>0</v>
      </c>
      <c r="L58" s="104">
        <v>0</v>
      </c>
      <c r="M58" s="260">
        <v>16.399999999999999</v>
      </c>
      <c r="N58" s="260">
        <v>1</v>
      </c>
    </row>
    <row r="59" spans="1:14" ht="16.5" customHeight="1">
      <c r="A59" s="369"/>
      <c r="B59" s="371"/>
      <c r="C59" s="371"/>
      <c r="D59" s="371"/>
      <c r="E59" s="198">
        <v>2015</v>
      </c>
      <c r="F59" s="198">
        <v>2014</v>
      </c>
      <c r="G59" s="104">
        <v>8.3000000000000007</v>
      </c>
      <c r="H59" s="104">
        <v>117.6</v>
      </c>
      <c r="I59" s="256">
        <v>15460</v>
      </c>
      <c r="J59" s="104">
        <v>0</v>
      </c>
      <c r="K59" s="104">
        <v>0</v>
      </c>
      <c r="L59" s="104">
        <v>0</v>
      </c>
      <c r="M59" s="256">
        <v>20</v>
      </c>
      <c r="N59" s="262">
        <v>0</v>
      </c>
    </row>
    <row r="60" spans="1:14" ht="16.5" customHeight="1">
      <c r="A60" s="369"/>
      <c r="B60" s="371"/>
      <c r="C60" s="371"/>
      <c r="D60" s="371"/>
      <c r="E60" s="366">
        <v>2016</v>
      </c>
      <c r="F60" s="367"/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262">
        <v>0</v>
      </c>
    </row>
    <row r="61" spans="1:14" ht="16.5" customHeight="1">
      <c r="A61" s="369"/>
      <c r="B61" s="372"/>
      <c r="C61" s="372"/>
      <c r="D61" s="372"/>
      <c r="E61" s="366">
        <v>2017</v>
      </c>
      <c r="F61" s="367"/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262">
        <v>0</v>
      </c>
    </row>
    <row r="62" spans="1:14" ht="16.5" customHeight="1">
      <c r="A62" s="363" t="s">
        <v>295</v>
      </c>
      <c r="B62" s="364"/>
      <c r="C62" s="364"/>
      <c r="D62" s="364"/>
      <c r="E62" s="364"/>
      <c r="F62" s="365"/>
      <c r="G62" s="104">
        <f>G57</f>
        <v>24.3</v>
      </c>
      <c r="H62" s="104">
        <f t="shared" ref="H62:N62" si="15">H57</f>
        <v>184.1</v>
      </c>
      <c r="I62" s="256">
        <f t="shared" si="15"/>
        <v>22266</v>
      </c>
      <c r="J62" s="104">
        <f t="shared" si="15"/>
        <v>0</v>
      </c>
      <c r="K62" s="104">
        <f t="shared" si="15"/>
        <v>0</v>
      </c>
      <c r="L62" s="104">
        <f t="shared" si="15"/>
        <v>0</v>
      </c>
      <c r="M62" s="256">
        <f t="shared" si="15"/>
        <v>36.4</v>
      </c>
      <c r="N62" s="262">
        <f t="shared" si="15"/>
        <v>1</v>
      </c>
    </row>
    <row r="63" spans="1:14" ht="16.5" customHeight="1">
      <c r="A63" s="368">
        <v>11</v>
      </c>
      <c r="B63" s="370" t="s">
        <v>296</v>
      </c>
      <c r="C63" s="370" t="s">
        <v>298</v>
      </c>
      <c r="D63" s="370" t="s">
        <v>273</v>
      </c>
      <c r="E63" s="366" t="s">
        <v>218</v>
      </c>
      <c r="F63" s="367"/>
      <c r="G63" s="104">
        <f t="shared" ref="G63:N63" si="16">G64+G65+G66+G67</f>
        <v>5.3</v>
      </c>
      <c r="H63" s="104">
        <f t="shared" si="16"/>
        <v>52.1</v>
      </c>
      <c r="I63" s="256">
        <f t="shared" si="16"/>
        <v>31021</v>
      </c>
      <c r="J63" s="104">
        <f t="shared" si="16"/>
        <v>0</v>
      </c>
      <c r="K63" s="104">
        <f t="shared" si="16"/>
        <v>0</v>
      </c>
      <c r="L63" s="104">
        <f t="shared" si="16"/>
        <v>0</v>
      </c>
      <c r="M63" s="104">
        <f t="shared" si="16"/>
        <v>4.8</v>
      </c>
      <c r="N63" s="104">
        <f t="shared" si="16"/>
        <v>0</v>
      </c>
    </row>
    <row r="64" spans="1:14" ht="16.5" customHeight="1">
      <c r="A64" s="369"/>
      <c r="B64" s="371"/>
      <c r="C64" s="371"/>
      <c r="D64" s="371"/>
      <c r="E64" s="198">
        <v>2014</v>
      </c>
      <c r="F64" s="198">
        <v>2013</v>
      </c>
      <c r="G64" s="104">
        <v>3.4</v>
      </c>
      <c r="H64" s="104">
        <v>8.4</v>
      </c>
      <c r="I64" s="261">
        <v>27306</v>
      </c>
      <c r="J64" s="104">
        <v>0</v>
      </c>
      <c r="K64" s="104">
        <v>0</v>
      </c>
      <c r="L64" s="104">
        <v>0</v>
      </c>
      <c r="M64" s="260">
        <v>0</v>
      </c>
      <c r="N64" s="104">
        <v>0</v>
      </c>
    </row>
    <row r="65" spans="1:14" ht="16.5" customHeight="1">
      <c r="A65" s="369"/>
      <c r="B65" s="371"/>
      <c r="C65" s="371"/>
      <c r="D65" s="371"/>
      <c r="E65" s="198">
        <v>2015</v>
      </c>
      <c r="F65" s="198">
        <v>2014</v>
      </c>
      <c r="G65" s="104">
        <v>1.9</v>
      </c>
      <c r="H65" s="104">
        <v>43.7</v>
      </c>
      <c r="I65" s="256">
        <v>3715</v>
      </c>
      <c r="J65" s="104">
        <v>0</v>
      </c>
      <c r="K65" s="104">
        <v>0</v>
      </c>
      <c r="L65" s="104">
        <v>0</v>
      </c>
      <c r="M65" s="104">
        <v>4.8</v>
      </c>
      <c r="N65" s="104">
        <v>0</v>
      </c>
    </row>
    <row r="66" spans="1:14" ht="16.5" customHeight="1">
      <c r="A66" s="369"/>
      <c r="B66" s="371"/>
      <c r="C66" s="371"/>
      <c r="D66" s="371"/>
      <c r="E66" s="366">
        <v>2016</v>
      </c>
      <c r="F66" s="367"/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</row>
    <row r="67" spans="1:14" ht="16.5" customHeight="1">
      <c r="A67" s="369"/>
      <c r="B67" s="372"/>
      <c r="C67" s="372"/>
      <c r="D67" s="372"/>
      <c r="E67" s="366">
        <v>2017</v>
      </c>
      <c r="F67" s="367"/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</row>
    <row r="68" spans="1:14" ht="16.5" customHeight="1">
      <c r="A68" s="363" t="s">
        <v>297</v>
      </c>
      <c r="B68" s="364"/>
      <c r="C68" s="364"/>
      <c r="D68" s="364"/>
      <c r="E68" s="364"/>
      <c r="F68" s="365"/>
      <c r="G68" s="104">
        <f>G63</f>
        <v>5.3</v>
      </c>
      <c r="H68" s="104">
        <f t="shared" ref="H68:N68" si="17">H63</f>
        <v>52.1</v>
      </c>
      <c r="I68" s="104">
        <f t="shared" si="17"/>
        <v>31021</v>
      </c>
      <c r="J68" s="104">
        <f t="shared" si="17"/>
        <v>0</v>
      </c>
      <c r="K68" s="104">
        <f t="shared" si="17"/>
        <v>0</v>
      </c>
      <c r="L68" s="104">
        <f t="shared" si="17"/>
        <v>0</v>
      </c>
      <c r="M68" s="104">
        <f t="shared" si="17"/>
        <v>4.8</v>
      </c>
      <c r="N68" s="104">
        <f t="shared" si="17"/>
        <v>0</v>
      </c>
    </row>
    <row r="69" spans="1:14" ht="16.5" customHeight="1">
      <c r="A69" s="368">
        <v>12</v>
      </c>
      <c r="B69" s="370" t="s">
        <v>299</v>
      </c>
      <c r="C69" s="370" t="s">
        <v>302</v>
      </c>
      <c r="D69" s="370" t="s">
        <v>273</v>
      </c>
      <c r="E69" s="366" t="s">
        <v>218</v>
      </c>
      <c r="F69" s="367"/>
      <c r="G69" s="104">
        <f>G70+G71+G72+G73</f>
        <v>2.7</v>
      </c>
      <c r="H69" s="104">
        <f t="shared" ref="H69:N69" si="18">H70+H71+H72+H73</f>
        <v>58.7</v>
      </c>
      <c r="I69" s="256">
        <f t="shared" si="18"/>
        <v>7730</v>
      </c>
      <c r="J69" s="104">
        <f t="shared" si="18"/>
        <v>0</v>
      </c>
      <c r="K69" s="104">
        <f t="shared" si="18"/>
        <v>0</v>
      </c>
      <c r="L69" s="104">
        <f t="shared" si="18"/>
        <v>0</v>
      </c>
      <c r="M69" s="104">
        <f t="shared" si="18"/>
        <v>9</v>
      </c>
      <c r="N69" s="104">
        <f t="shared" si="18"/>
        <v>1</v>
      </c>
    </row>
    <row r="70" spans="1:14" ht="16.5" customHeight="1">
      <c r="A70" s="369"/>
      <c r="B70" s="371"/>
      <c r="C70" s="371"/>
      <c r="D70" s="371"/>
      <c r="E70" s="198">
        <v>2014</v>
      </c>
      <c r="F70" s="198">
        <v>2013</v>
      </c>
      <c r="G70" s="104">
        <v>1.6</v>
      </c>
      <c r="H70" s="104">
        <v>16.3</v>
      </c>
      <c r="I70" s="261">
        <v>2390</v>
      </c>
      <c r="J70" s="104">
        <v>0</v>
      </c>
      <c r="K70" s="104">
        <v>0</v>
      </c>
      <c r="L70" s="104">
        <v>0</v>
      </c>
      <c r="M70" s="260">
        <v>4.0999999999999996</v>
      </c>
      <c r="N70" s="104">
        <v>0</v>
      </c>
    </row>
    <row r="71" spans="1:14" ht="16.5" customHeight="1">
      <c r="A71" s="369"/>
      <c r="B71" s="371"/>
      <c r="C71" s="371"/>
      <c r="D71" s="371"/>
      <c r="E71" s="198">
        <v>2015</v>
      </c>
      <c r="F71" s="198">
        <v>2014</v>
      </c>
      <c r="G71" s="104">
        <v>1.1000000000000001</v>
      </c>
      <c r="H71" s="104">
        <v>42.4</v>
      </c>
      <c r="I71" s="256">
        <v>5340</v>
      </c>
      <c r="J71" s="104">
        <v>0</v>
      </c>
      <c r="K71" s="104">
        <v>0</v>
      </c>
      <c r="L71" s="104">
        <v>0</v>
      </c>
      <c r="M71" s="104">
        <v>4.9000000000000004</v>
      </c>
      <c r="N71" s="104">
        <v>1</v>
      </c>
    </row>
    <row r="72" spans="1:14" ht="16.5" customHeight="1">
      <c r="A72" s="369"/>
      <c r="B72" s="371"/>
      <c r="C72" s="371"/>
      <c r="D72" s="371"/>
      <c r="E72" s="366">
        <v>2016</v>
      </c>
      <c r="F72" s="367"/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</row>
    <row r="73" spans="1:14" ht="16.5" customHeight="1">
      <c r="A73" s="369"/>
      <c r="B73" s="372"/>
      <c r="C73" s="372"/>
      <c r="D73" s="372"/>
      <c r="E73" s="366">
        <v>2017</v>
      </c>
      <c r="F73" s="367"/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</row>
    <row r="74" spans="1:14" ht="16.5" customHeight="1">
      <c r="A74" s="363" t="s">
        <v>300</v>
      </c>
      <c r="B74" s="364"/>
      <c r="C74" s="364"/>
      <c r="D74" s="364"/>
      <c r="E74" s="364"/>
      <c r="F74" s="365"/>
      <c r="G74" s="104">
        <f>G69</f>
        <v>2.7</v>
      </c>
      <c r="H74" s="104">
        <f t="shared" ref="H74:N74" si="19">H69</f>
        <v>58.7</v>
      </c>
      <c r="I74" s="104">
        <f t="shared" si="19"/>
        <v>7730</v>
      </c>
      <c r="J74" s="104">
        <f t="shared" si="19"/>
        <v>0</v>
      </c>
      <c r="K74" s="104">
        <f t="shared" si="19"/>
        <v>0</v>
      </c>
      <c r="L74" s="104">
        <f t="shared" si="19"/>
        <v>0</v>
      </c>
      <c r="M74" s="104">
        <f t="shared" si="19"/>
        <v>9</v>
      </c>
      <c r="N74" s="104">
        <f t="shared" si="19"/>
        <v>1</v>
      </c>
    </row>
    <row r="75" spans="1:14" ht="16.5" customHeight="1">
      <c r="A75" s="368">
        <v>13</v>
      </c>
      <c r="B75" s="370" t="s">
        <v>301</v>
      </c>
      <c r="C75" s="370" t="s">
        <v>303</v>
      </c>
      <c r="D75" s="370" t="s">
        <v>273</v>
      </c>
      <c r="E75" s="366" t="s">
        <v>218</v>
      </c>
      <c r="F75" s="367"/>
      <c r="G75" s="256">
        <f>G76+G77+G78+G79</f>
        <v>12.7</v>
      </c>
      <c r="H75" s="104">
        <f t="shared" ref="H75:N75" si="20">H76+H77+H78+H79</f>
        <v>116</v>
      </c>
      <c r="I75" s="256">
        <f t="shared" si="20"/>
        <v>1984</v>
      </c>
      <c r="J75" s="256">
        <f t="shared" si="20"/>
        <v>8141</v>
      </c>
      <c r="K75" s="104">
        <f t="shared" si="20"/>
        <v>0</v>
      </c>
      <c r="L75" s="104">
        <f t="shared" si="20"/>
        <v>0</v>
      </c>
      <c r="M75" s="104">
        <f t="shared" si="20"/>
        <v>29.900000000000002</v>
      </c>
      <c r="N75" s="104">
        <f t="shared" si="20"/>
        <v>1</v>
      </c>
    </row>
    <row r="76" spans="1:14" ht="16.5" customHeight="1">
      <c r="A76" s="369"/>
      <c r="B76" s="371"/>
      <c r="C76" s="371"/>
      <c r="D76" s="371"/>
      <c r="E76" s="198">
        <v>2014</v>
      </c>
      <c r="F76" s="198">
        <v>2013</v>
      </c>
      <c r="G76" s="256">
        <v>8</v>
      </c>
      <c r="H76" s="104">
        <v>19.3</v>
      </c>
      <c r="I76" s="261">
        <v>615</v>
      </c>
      <c r="J76" s="256">
        <v>2542</v>
      </c>
      <c r="K76" s="104">
        <v>0</v>
      </c>
      <c r="L76" s="104">
        <v>0</v>
      </c>
      <c r="M76" s="260">
        <v>13.3</v>
      </c>
      <c r="N76" s="104">
        <v>0</v>
      </c>
    </row>
    <row r="77" spans="1:14" ht="16.5" customHeight="1">
      <c r="A77" s="369"/>
      <c r="B77" s="371"/>
      <c r="C77" s="371"/>
      <c r="D77" s="371"/>
      <c r="E77" s="198">
        <v>2015</v>
      </c>
      <c r="F77" s="198">
        <v>2014</v>
      </c>
      <c r="G77" s="104">
        <v>4.7</v>
      </c>
      <c r="H77" s="104">
        <v>96.7</v>
      </c>
      <c r="I77" s="256">
        <v>1369</v>
      </c>
      <c r="J77" s="256">
        <v>5599</v>
      </c>
      <c r="K77" s="104">
        <v>0</v>
      </c>
      <c r="L77" s="104">
        <v>0</v>
      </c>
      <c r="M77" s="104">
        <v>16.600000000000001</v>
      </c>
      <c r="N77" s="104">
        <v>1</v>
      </c>
    </row>
    <row r="78" spans="1:14" ht="16.5" customHeight="1">
      <c r="A78" s="369"/>
      <c r="B78" s="371"/>
      <c r="C78" s="371"/>
      <c r="D78" s="371"/>
      <c r="E78" s="366">
        <v>2016</v>
      </c>
      <c r="F78" s="367"/>
      <c r="G78" s="104">
        <v>0</v>
      </c>
      <c r="H78" s="104">
        <v>0</v>
      </c>
      <c r="I78" s="257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</row>
    <row r="79" spans="1:14" ht="16.5" customHeight="1">
      <c r="A79" s="369"/>
      <c r="B79" s="372"/>
      <c r="C79" s="372"/>
      <c r="D79" s="372"/>
      <c r="E79" s="366">
        <v>2017</v>
      </c>
      <c r="F79" s="367"/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</row>
    <row r="80" spans="1:14" ht="16.5" customHeight="1">
      <c r="A80" s="363" t="s">
        <v>304</v>
      </c>
      <c r="B80" s="364"/>
      <c r="C80" s="364"/>
      <c r="D80" s="364"/>
      <c r="E80" s="364"/>
      <c r="F80" s="365"/>
      <c r="G80" s="104">
        <f>G75</f>
        <v>12.7</v>
      </c>
      <c r="H80" s="104">
        <f t="shared" ref="H80:N80" si="21">H75</f>
        <v>116</v>
      </c>
      <c r="I80" s="104">
        <f t="shared" si="21"/>
        <v>1984</v>
      </c>
      <c r="J80" s="104">
        <f t="shared" si="21"/>
        <v>8141</v>
      </c>
      <c r="K80" s="104">
        <f t="shared" si="21"/>
        <v>0</v>
      </c>
      <c r="L80" s="104">
        <f t="shared" si="21"/>
        <v>0</v>
      </c>
      <c r="M80" s="104">
        <f t="shared" si="21"/>
        <v>29.900000000000002</v>
      </c>
      <c r="N80" s="104">
        <f t="shared" si="21"/>
        <v>1</v>
      </c>
    </row>
    <row r="81" spans="1:14" ht="16.5" customHeight="1">
      <c r="A81" s="368">
        <v>14</v>
      </c>
      <c r="B81" s="370" t="s">
        <v>305</v>
      </c>
      <c r="C81" s="370" t="s">
        <v>308</v>
      </c>
      <c r="D81" s="373" t="s">
        <v>309</v>
      </c>
      <c r="E81" s="366" t="s">
        <v>218</v>
      </c>
      <c r="F81" s="367"/>
      <c r="G81" s="256">
        <f>G82+G83+G84+G85</f>
        <v>26</v>
      </c>
      <c r="H81" s="256">
        <f t="shared" ref="H81:N81" si="22">H82+H83+H84+H85</f>
        <v>4.5</v>
      </c>
      <c r="I81" s="104">
        <f t="shared" si="22"/>
        <v>12000</v>
      </c>
      <c r="J81" s="104">
        <f t="shared" si="22"/>
        <v>0</v>
      </c>
      <c r="K81" s="104">
        <f t="shared" si="22"/>
        <v>0</v>
      </c>
      <c r="L81" s="104">
        <f t="shared" si="22"/>
        <v>0</v>
      </c>
      <c r="M81" s="104">
        <f t="shared" si="22"/>
        <v>3.5999999999999996</v>
      </c>
      <c r="N81" s="104">
        <f t="shared" si="22"/>
        <v>9</v>
      </c>
    </row>
    <row r="82" spans="1:14" ht="16.5" customHeight="1">
      <c r="A82" s="369"/>
      <c r="B82" s="371"/>
      <c r="C82" s="371"/>
      <c r="D82" s="374"/>
      <c r="E82" s="198">
        <v>2014</v>
      </c>
      <c r="F82" s="198">
        <v>2013</v>
      </c>
      <c r="G82" s="256">
        <v>20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</row>
    <row r="83" spans="1:14" ht="16.5" customHeight="1">
      <c r="A83" s="369"/>
      <c r="B83" s="371"/>
      <c r="C83" s="371"/>
      <c r="D83" s="374"/>
      <c r="E83" s="198">
        <v>2015</v>
      </c>
      <c r="F83" s="198">
        <v>2014</v>
      </c>
      <c r="G83" s="256">
        <v>3</v>
      </c>
      <c r="H83" s="256">
        <v>1</v>
      </c>
      <c r="I83" s="104">
        <v>3000</v>
      </c>
      <c r="J83" s="104">
        <v>0</v>
      </c>
      <c r="K83" s="104">
        <v>0</v>
      </c>
      <c r="L83" s="104">
        <v>0</v>
      </c>
      <c r="M83" s="104">
        <v>1.1000000000000001</v>
      </c>
      <c r="N83" s="104">
        <v>3</v>
      </c>
    </row>
    <row r="84" spans="1:14" ht="16.5" customHeight="1">
      <c r="A84" s="369"/>
      <c r="B84" s="371"/>
      <c r="C84" s="371"/>
      <c r="D84" s="374"/>
      <c r="E84" s="366">
        <v>2016</v>
      </c>
      <c r="F84" s="367"/>
      <c r="G84" s="256">
        <v>3</v>
      </c>
      <c r="H84" s="104">
        <v>1.5</v>
      </c>
      <c r="I84" s="104">
        <v>4000</v>
      </c>
      <c r="J84" s="104">
        <v>0</v>
      </c>
      <c r="K84" s="104">
        <v>0</v>
      </c>
      <c r="L84" s="104">
        <v>0</v>
      </c>
      <c r="M84" s="104">
        <v>1.2</v>
      </c>
      <c r="N84" s="104">
        <v>3</v>
      </c>
    </row>
    <row r="85" spans="1:14" ht="16.5" customHeight="1">
      <c r="A85" s="369"/>
      <c r="B85" s="372"/>
      <c r="C85" s="372"/>
      <c r="D85" s="375"/>
      <c r="E85" s="366">
        <v>2017</v>
      </c>
      <c r="F85" s="367"/>
      <c r="G85" s="104">
        <v>0</v>
      </c>
      <c r="H85" s="256">
        <v>2</v>
      </c>
      <c r="I85" s="104">
        <v>5000</v>
      </c>
      <c r="J85" s="104">
        <v>0</v>
      </c>
      <c r="K85" s="104">
        <v>0</v>
      </c>
      <c r="L85" s="104">
        <v>0</v>
      </c>
      <c r="M85" s="104">
        <v>1.3</v>
      </c>
      <c r="N85" s="104">
        <v>3</v>
      </c>
    </row>
    <row r="86" spans="1:14" ht="21" customHeight="1">
      <c r="A86" s="363" t="s">
        <v>306</v>
      </c>
      <c r="B86" s="364"/>
      <c r="C86" s="364"/>
      <c r="D86" s="364"/>
      <c r="E86" s="364"/>
      <c r="F86" s="365"/>
      <c r="G86" s="258">
        <f>G81</f>
        <v>26</v>
      </c>
      <c r="H86" s="258">
        <f>H81</f>
        <v>4.5</v>
      </c>
      <c r="I86" s="117"/>
      <c r="J86" s="117"/>
      <c r="K86" s="117"/>
      <c r="L86" s="117"/>
      <c r="M86" s="111">
        <f>M81</f>
        <v>3.5999999999999996</v>
      </c>
      <c r="N86" s="111">
        <f>N81</f>
        <v>9</v>
      </c>
    </row>
    <row r="87" spans="1:14" ht="27.75" customHeight="1">
      <c r="A87" s="363" t="s">
        <v>204</v>
      </c>
      <c r="B87" s="364"/>
      <c r="C87" s="364"/>
      <c r="D87" s="364"/>
      <c r="E87" s="364"/>
      <c r="F87" s="365"/>
      <c r="G87" s="258">
        <f>G17+G23+G44+G50+G56+G62+G68+G74+G80+G86</f>
        <v>32084.9</v>
      </c>
      <c r="H87" s="258">
        <f>H17+H23+H44+H50+H56+H62+H68+H74+H80+H86</f>
        <v>77886.900000000009</v>
      </c>
      <c r="I87" s="259"/>
      <c r="J87" s="259"/>
      <c r="K87" s="259"/>
      <c r="L87" s="259"/>
      <c r="M87" s="258">
        <f>M17+M23+M44+M50+M56+M62+M68+M74+M80+M86</f>
        <v>394.59999999999997</v>
      </c>
      <c r="N87" s="258">
        <f>N17+N23+N44+N50+N56+N62+N68+N74+N80+N86</f>
        <v>73</v>
      </c>
    </row>
  </sheetData>
  <mergeCells count="121">
    <mergeCell ref="A7:A11"/>
    <mergeCell ref="A12:A16"/>
    <mergeCell ref="E7:F7"/>
    <mergeCell ref="E5:F6"/>
    <mergeCell ref="B5:B6"/>
    <mergeCell ref="E10:F10"/>
    <mergeCell ref="E9:F9"/>
    <mergeCell ref="D7:D11"/>
    <mergeCell ref="C7:C11"/>
    <mergeCell ref="B7:B11"/>
    <mergeCell ref="M1:N1"/>
    <mergeCell ref="A3:N3"/>
    <mergeCell ref="M5:M6"/>
    <mergeCell ref="A5:A6"/>
    <mergeCell ref="D5:D6"/>
    <mergeCell ref="I5:L5"/>
    <mergeCell ref="N5:N6"/>
    <mergeCell ref="G5:G6"/>
    <mergeCell ref="C5:C6"/>
    <mergeCell ref="H5:H6"/>
    <mergeCell ref="C18:C22"/>
    <mergeCell ref="B18:B22"/>
    <mergeCell ref="E18:F18"/>
    <mergeCell ref="D12:D16"/>
    <mergeCell ref="C12:C16"/>
    <mergeCell ref="E21:F21"/>
    <mergeCell ref="B12:B16"/>
    <mergeCell ref="A17:F17"/>
    <mergeCell ref="C24:C28"/>
    <mergeCell ref="A24:A28"/>
    <mergeCell ref="D24:D28"/>
    <mergeCell ref="D18:D22"/>
    <mergeCell ref="E27:F27"/>
    <mergeCell ref="E24:F24"/>
    <mergeCell ref="E22:F22"/>
    <mergeCell ref="A23:F23"/>
    <mergeCell ref="A18:A22"/>
    <mergeCell ref="B24:B28"/>
    <mergeCell ref="E15:F15"/>
    <mergeCell ref="E12:F12"/>
    <mergeCell ref="E14:F14"/>
    <mergeCell ref="E28:F28"/>
    <mergeCell ref="B45:B49"/>
    <mergeCell ref="A39:A43"/>
    <mergeCell ref="E55:F55"/>
    <mergeCell ref="E51:F51"/>
    <mergeCell ref="A51:A55"/>
    <mergeCell ref="B29:B33"/>
    <mergeCell ref="E45:F45"/>
    <mergeCell ref="D45:D49"/>
    <mergeCell ref="E48:F48"/>
    <mergeCell ref="E49:F49"/>
    <mergeCell ref="E33:F33"/>
    <mergeCell ref="C34:C38"/>
    <mergeCell ref="B34:B38"/>
    <mergeCell ref="E38:F38"/>
    <mergeCell ref="A34:A38"/>
    <mergeCell ref="A29:A33"/>
    <mergeCell ref="E32:F32"/>
    <mergeCell ref="E29:F29"/>
    <mergeCell ref="E34:F34"/>
    <mergeCell ref="C29:C33"/>
    <mergeCell ref="D29:D33"/>
    <mergeCell ref="E37:F37"/>
    <mergeCell ref="D34:D38"/>
    <mergeCell ref="C39:C43"/>
    <mergeCell ref="D39:D43"/>
    <mergeCell ref="B39:B43"/>
    <mergeCell ref="E43:F43"/>
    <mergeCell ref="E66:F66"/>
    <mergeCell ref="A62:F62"/>
    <mergeCell ref="A68:F68"/>
    <mergeCell ref="D57:D61"/>
    <mergeCell ref="E57:F57"/>
    <mergeCell ref="E67:F67"/>
    <mergeCell ref="C63:C67"/>
    <mergeCell ref="B51:B55"/>
    <mergeCell ref="E54:F54"/>
    <mergeCell ref="C51:C55"/>
    <mergeCell ref="D51:D55"/>
    <mergeCell ref="E60:F60"/>
    <mergeCell ref="C57:C61"/>
    <mergeCell ref="E61:F61"/>
    <mergeCell ref="E39:F39"/>
    <mergeCell ref="E42:F42"/>
    <mergeCell ref="A44:F44"/>
    <mergeCell ref="A45:A49"/>
    <mergeCell ref="C45:C49"/>
    <mergeCell ref="A50:F50"/>
    <mergeCell ref="A57:A61"/>
    <mergeCell ref="A63:A67"/>
    <mergeCell ref="B81:B85"/>
    <mergeCell ref="A74:F74"/>
    <mergeCell ref="A56:F56"/>
    <mergeCell ref="B57:B61"/>
    <mergeCell ref="E63:F63"/>
    <mergeCell ref="A69:A73"/>
    <mergeCell ref="E72:F72"/>
    <mergeCell ref="D69:D73"/>
    <mergeCell ref="C69:C73"/>
    <mergeCell ref="E73:F73"/>
    <mergeCell ref="B69:B73"/>
    <mergeCell ref="B63:B67"/>
    <mergeCell ref="D63:D67"/>
    <mergeCell ref="E69:F69"/>
    <mergeCell ref="A87:F87"/>
    <mergeCell ref="A86:F86"/>
    <mergeCell ref="E84:F84"/>
    <mergeCell ref="E81:F81"/>
    <mergeCell ref="A81:A85"/>
    <mergeCell ref="E85:F85"/>
    <mergeCell ref="A80:F80"/>
    <mergeCell ref="D75:D79"/>
    <mergeCell ref="E79:F79"/>
    <mergeCell ref="E75:F75"/>
    <mergeCell ref="E78:F78"/>
    <mergeCell ref="B75:B79"/>
    <mergeCell ref="C75:C79"/>
    <mergeCell ref="A75:A79"/>
    <mergeCell ref="D81:D85"/>
    <mergeCell ref="C81:C85"/>
  </mergeCells>
  <phoneticPr fontId="15" type="noConversion"/>
  <printOptions horizontalCentered="1"/>
  <pageMargins left="0.22047244094488191" right="0.19685039370078741" top="0.98425196850393704" bottom="0.98425196850393704" header="0.51181102362204722" footer="0.51181102362204722"/>
  <pageSetup paperSize="9" scale="48" orientation="landscape" r:id="rId1"/>
  <headerFooter alignWithMargins="0"/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Прогноз 2014 </vt:lpstr>
      <vt:lpstr>Приложение 2</vt:lpstr>
      <vt:lpstr>Прил 3 (расчет ИФО) (2)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2014 '!Заголовки_для_печати</vt:lpstr>
      <vt:lpstr>'Прил 3 (расчет ИФО) (2)'!Область_печати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2014 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kurenkova</cp:lastModifiedBy>
  <cp:lastPrinted>2014-08-07T10:58:11Z</cp:lastPrinted>
  <dcterms:created xsi:type="dcterms:W3CDTF">2006-03-06T08:26:24Z</dcterms:created>
  <dcterms:modified xsi:type="dcterms:W3CDTF">2014-09-25T07:30:14Z</dcterms:modified>
</cp:coreProperties>
</file>